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 r:id="rId8"/>
  </externalReferences>
  <definedNames>
    <definedName name="_xlnm.Print_Area" localSheetId="1">'bs'!$A$1:$I$58</definedName>
    <definedName name="_xlnm.Print_Area" localSheetId="3">'cf'!$A$1:$I$57</definedName>
    <definedName name="_xlnm.Print_Area" localSheetId="2">'e'!$A$1:$Q$38</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<sst xmlns="http://schemas.openxmlformats.org/spreadsheetml/2006/main" count="157" uniqueCount="129">
  <si>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</si>
  <si>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</si>
  <si>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</si>
  <si>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</si>
  <si>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</si>
  <si>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</si>
  <si>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</si>
  <si>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</si>
  <si>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</si>
  <si>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</si>
  <si>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</si>
  <si>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</si>
  <si>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</si>
  <si>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</si>
  <si>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</si>
  <si>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</si>
  <si>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</si>
  <si>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</si>
  <si>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</si>
  <si>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</si>
  <si>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</si>
  <si>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</si>
  <si>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</si>
  <si>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</si>
  <si>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</si>
  <si>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</si>
  <si>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</si>
  <si>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</si>
  <si>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</si>
  <si>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CONDENSED CONSOLIDATED CASH FLOW STATEMENT</t>
  </si>
  <si>
    <t>ended</t>
  </si>
  <si>
    <t>Depreciation of property, plant and equipment</t>
  </si>
  <si>
    <t>Operating profit before changes in working capital</t>
  </si>
  <si>
    <t>Changes in working capital:</t>
  </si>
  <si>
    <t>Interest paid</t>
  </si>
  <si>
    <t>Interest income</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</si>
  <si>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</si>
  <si>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</si>
  <si>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</si>
  <si>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</si>
  <si>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</si>
  <si>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</si>
  <si>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</si>
  <si>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</si>
  <si>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</si>
  <si>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</si>
  <si>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</si>
  <si>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</si>
  <si>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</si>
  <si>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</si>
  <si>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</si>
  <si>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</si>
  <si>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</si>
  <si>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</si>
  <si>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</si>
  <si>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</si>
  <si>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</si>
  <si>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</si>
  <si>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</si>
  <si>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</si>
  <si>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</si>
  <si>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</si>
  <si>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</si>
  <si>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</si>
  <si>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</si>
  <si>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</si>
  <si>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</si>
  <si>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</si>
  <si>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</si>
  <si>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Equity attributable to equity holders of the parent</t>
  </si>
  <si>
    <t>Treasury shares, at cost</t>
  </si>
  <si>
    <t>Minority interest</t>
  </si>
  <si>
    <t>Total equity</t>
  </si>
  <si>
    <t>Goodwill on consolidation</t>
  </si>
  <si>
    <t>Tax payables</t>
  </si>
  <si>
    <t>Profit from operations</t>
  </si>
  <si>
    <t>Other operating income</t>
  </si>
  <si>
    <t>Gross profit</t>
  </si>
  <si>
    <t>Cost of sales</t>
  </si>
  <si>
    <t>Attributable to:</t>
  </si>
  <si>
    <t>Earnings per share attributable to</t>
  </si>
  <si>
    <t>Basic, for profit for the period (sen)</t>
  </si>
  <si>
    <t>Diluted, for profit for the period (sen)</t>
  </si>
  <si>
    <t>Equity holders of the Company</t>
  </si>
  <si>
    <t>Minority interests</t>
  </si>
  <si>
    <t>equity holders of the Company:</t>
  </si>
  <si>
    <t>Tax paid</t>
  </si>
  <si>
    <t>Cash and cash equivalents at end of the year comprise the following:</t>
  </si>
  <si>
    <t>Biological assets</t>
  </si>
  <si>
    <t>Prepaid land lease payments</t>
  </si>
  <si>
    <t>&lt;      Distributable      &gt;</t>
  </si>
  <si>
    <t>Purchase of plant and equipment</t>
  </si>
  <si>
    <t>Net cash from financing activities</t>
  </si>
  <si>
    <t>Net profit for the year</t>
  </si>
  <si>
    <t>Addition for forest planting expenditure</t>
  </si>
  <si>
    <t>Increase in property development costs</t>
  </si>
  <si>
    <t>PRECEDING YEAR CORRESPONDING PERIOD</t>
  </si>
  <si>
    <t>30.9.2009</t>
  </si>
  <si>
    <t>Profit for the period</t>
  </si>
  <si>
    <t>At 1 July 2009</t>
  </si>
  <si>
    <t>3 months</t>
  </si>
  <si>
    <t xml:space="preserve">Net profit before tax </t>
  </si>
  <si>
    <t xml:space="preserve">Finance costs </t>
  </si>
  <si>
    <t>Gain on disposal of investment</t>
  </si>
  <si>
    <t>FOR THE PERIOD ENDED 30 SEPTEMBER 2010</t>
  </si>
  <si>
    <t>30.9.2010</t>
  </si>
  <si>
    <t>(The condensed consolidated income statements should be read in conjunction with the audited financial statements for the year ended 30 June 2010 and the accompanying explanatory notes attached to the interim financial statements.)</t>
  </si>
  <si>
    <t>(The condensed consolidated statement of changes in equity should be read in conjunction with the audited financial statements for the year ended 30 June 2010 and the accompanying explanatory notes attached to the interim financial statements.)</t>
  </si>
  <si>
    <t>(The condensed consolidated cash flow statement should be read in conjunction with the audited financial statements for the year ended 30 June 2010 and the accompanying explanatory notes attached to the interim financial statements.)</t>
  </si>
  <si>
    <t>30.6.2010</t>
  </si>
  <si>
    <t>At 1 July 2010</t>
  </si>
  <si>
    <t>At 30 September 2010</t>
  </si>
  <si>
    <t>Dividend</t>
  </si>
  <si>
    <t>Issue of ordinary shares</t>
  </si>
  <si>
    <t>Minority interest of subsidiary disposed</t>
  </si>
  <si>
    <t>At 30 June 2010</t>
  </si>
  <si>
    <t>Amortisation of timber rights</t>
  </si>
  <si>
    <t>Decrease / (Increase) in inventories</t>
  </si>
  <si>
    <t>Decrease in receivables</t>
  </si>
  <si>
    <t>Decrease in payables</t>
  </si>
  <si>
    <t>Repayment of hire purchase and lease financing</t>
  </si>
  <si>
    <t>Repayment of term loans</t>
  </si>
  <si>
    <t>Repayment of revolving credit</t>
  </si>
  <si>
    <t>Net decrease in cash and cash equivalents</t>
  </si>
  <si>
    <t>Amortisation of prepaid land lease</t>
  </si>
  <si>
    <t>Gain on disposal of property, plant and equipment</t>
  </si>
  <si>
    <t>Proceeds from disposal of property, plant and equipment</t>
  </si>
  <si>
    <t>Cash and cash equivalents at beginning of period</t>
  </si>
  <si>
    <t>Cash and cash equivalents at end of period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</si>
</sst>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s>
  <fonts count="52">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6"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4" fillId="0" borderId="0" xfId="42" applyNumberFormat="1" applyFont="1" applyFill="1" applyAlignment="1">
      <alignment horizontal="right"/>
    </xf>
    <xf numFmtId="43" fontId="14" fillId="0" borderId="0" xfId="42" applyFont="1" applyFill="1" applyAlignment="1">
      <alignment horizontal="right"/>
    </xf>
    <xf numFmtId="185" fontId="14" fillId="0" borderId="0" xfId="42" applyNumberFormat="1" applyFont="1" applyFill="1" applyAlignment="1">
      <alignment/>
    </xf>
    <xf numFmtId="43" fontId="14" fillId="0" borderId="0" xfId="42" applyFont="1" applyFill="1" applyAlignment="1">
      <alignment/>
    </xf>
    <xf numFmtId="184" fontId="14" fillId="0" borderId="0" xfId="42" applyNumberFormat="1" applyFont="1" applyFill="1" applyAlignment="1">
      <alignment/>
    </xf>
    <xf numFmtId="43" fontId="14" fillId="0" borderId="0" xfId="59" applyNumberFormat="1" applyFont="1" applyFill="1">
      <alignment/>
      <protection/>
    </xf>
    <xf numFmtId="187" fontId="14" fillId="0" borderId="0" xfId="59" applyNumberFormat="1" applyFont="1" applyFill="1">
      <alignment/>
      <protection/>
    </xf>
    <xf numFmtId="187" fontId="14" fillId="0" borderId="0" xfId="42" applyNumberFormat="1" applyFont="1" applyFill="1" applyAlignment="1">
      <alignment/>
    </xf>
    <xf numFmtId="184" fontId="11" fillId="0" borderId="0" xfId="59" applyNumberFormat="1" applyFont="1" applyFill="1">
      <alignment/>
      <protection/>
    </xf>
    <xf numFmtId="2" fontId="14"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0" fontId="15" fillId="0" borderId="0" xfId="59" applyFont="1" applyFill="1">
      <alignment/>
      <protection/>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13" fillId="0" borderId="0" xfId="0" applyFont="1" applyAlignment="1">
      <alignment/>
    </xf>
    <xf numFmtId="185" fontId="5" fillId="0" borderId="0" xfId="42" applyNumberFormat="1" applyFont="1" applyFill="1" applyAlignment="1">
      <alignment/>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85" fontId="17" fillId="0" borderId="0" xfId="42" applyNumberFormat="1" applyFont="1" applyBorder="1" applyAlignment="1">
      <alignment/>
    </xf>
    <xf numFmtId="185" fontId="17" fillId="0" borderId="0" xfId="42" applyNumberFormat="1" applyFont="1" applyBorder="1" applyAlignment="1">
      <alignment horizontal="right"/>
    </xf>
    <xf numFmtId="185" fontId="17" fillId="0" borderId="0" xfId="42" applyNumberFormat="1" applyFont="1" applyAlignment="1">
      <alignment/>
    </xf>
    <xf numFmtId="185" fontId="17"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5"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Outlook\Z2HTJC6N\PWP_Qtr_report_1sthQtrFY2011_%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e"/>
      <sheetName val="cf"/>
      <sheetName val="Sheet1"/>
    </sheetNames>
    <sheetDataSet>
      <sheetData sheetId="1">
        <row r="31">
          <cell r="F31">
            <v>93139</v>
          </cell>
        </row>
        <row r="32">
          <cell r="F32">
            <v>59891</v>
          </cell>
        </row>
        <row r="34">
          <cell r="F34">
            <v>-10324</v>
          </cell>
        </row>
      </sheetData>
      <sheetData sheetId="2">
        <row r="22">
          <cell r="E22">
            <v>93139</v>
          </cell>
          <cell r="G22">
            <v>59891</v>
          </cell>
          <cell r="I22">
            <v>-10324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114"/>
  <sheetViews>
    <sheetView tabSelected="1" zoomScaleSheetLayoutView="100" zoomScalePageLayoutView="0" workbookViewId="0" topLeftCell="A1">
      <selection activeCell="E18" sqref="E18"/>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44</v>
      </c>
    </row>
    <row r="8" ht="15.75">
      <c r="A8" s="1" t="s">
        <v>104</v>
      </c>
    </row>
    <row r="10" spans="5:11" s="10" customFormat="1" ht="12.75">
      <c r="E10" s="11"/>
      <c r="F10" s="11"/>
      <c r="G10" s="12"/>
      <c r="H10" s="12"/>
      <c r="I10" s="13"/>
      <c r="J10" s="13"/>
      <c r="K10" s="12"/>
    </row>
    <row r="11" spans="5:11" s="10" customFormat="1" ht="15.75" customHeight="1">
      <c r="E11" s="133" t="s">
        <v>1</v>
      </c>
      <c r="F11" s="134"/>
      <c r="G11" s="135"/>
      <c r="H11" s="14"/>
      <c r="I11" s="133" t="s">
        <v>2</v>
      </c>
      <c r="J11" s="134"/>
      <c r="K11" s="135"/>
    </row>
    <row r="12" spans="5:11" s="10" customFormat="1" ht="45" customHeight="1">
      <c r="E12" s="15" t="s">
        <v>3</v>
      </c>
      <c r="F12" s="15"/>
      <c r="G12" s="16" t="s">
        <v>4</v>
      </c>
      <c r="H12" s="17"/>
      <c r="I12" s="15" t="s">
        <v>43</v>
      </c>
      <c r="J12" s="15"/>
      <c r="K12" s="16" t="s">
        <v>96</v>
      </c>
    </row>
    <row r="13" spans="5:11" s="10" customFormat="1" ht="15">
      <c r="E13" s="18" t="s">
        <v>105</v>
      </c>
      <c r="F13" s="18"/>
      <c r="G13" s="18" t="s">
        <v>97</v>
      </c>
      <c r="H13" s="19"/>
      <c r="I13" s="18" t="str">
        <f>+E13</f>
        <v>30.9.2010</v>
      </c>
      <c r="J13" s="18"/>
      <c r="K13" s="18" t="str">
        <f>+G13</f>
        <v>30.9.2009</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3" s="10" customFormat="1" ht="15">
      <c r="A16" s="21" t="s">
        <v>6</v>
      </c>
      <c r="E16" s="22">
        <f>102845+8000</f>
        <v>110845</v>
      </c>
      <c r="F16" s="117"/>
      <c r="G16" s="22">
        <v>103031</v>
      </c>
      <c r="H16" s="118"/>
      <c r="I16" s="24">
        <f>E16</f>
        <v>110845</v>
      </c>
      <c r="J16" s="116"/>
      <c r="K16" s="24">
        <v>103031</v>
      </c>
      <c r="M16" s="121"/>
    </row>
    <row r="17" spans="1:11" s="10" customFormat="1" ht="15">
      <c r="A17" s="21"/>
      <c r="E17" s="22"/>
      <c r="F17" s="117"/>
      <c r="G17" s="22"/>
      <c r="H17" s="117"/>
      <c r="I17" s="22"/>
      <c r="J17" s="117"/>
      <c r="K17" s="22"/>
    </row>
    <row r="18" spans="1:13" s="10" customFormat="1" ht="15">
      <c r="A18" s="21" t="s">
        <v>78</v>
      </c>
      <c r="E18" s="22">
        <f>-88978-8000</f>
        <v>-96978</v>
      </c>
      <c r="F18" s="117"/>
      <c r="G18" s="22">
        <v>-89249</v>
      </c>
      <c r="H18" s="118"/>
      <c r="I18" s="24">
        <f>E18</f>
        <v>-96978</v>
      </c>
      <c r="J18" s="117"/>
      <c r="K18" s="24">
        <v>-89249</v>
      </c>
      <c r="M18" s="121"/>
    </row>
    <row r="19" spans="1:11" s="10" customFormat="1" ht="15">
      <c r="A19" s="21"/>
      <c r="E19" s="26"/>
      <c r="F19" s="117"/>
      <c r="G19" s="26"/>
      <c r="H19" s="118"/>
      <c r="I19" s="27"/>
      <c r="J19" s="117"/>
      <c r="K19" s="27"/>
    </row>
    <row r="20" spans="1:11" s="10" customFormat="1" ht="15">
      <c r="A20" s="21"/>
      <c r="E20" s="22"/>
      <c r="F20" s="117"/>
      <c r="G20" s="22"/>
      <c r="H20" s="118"/>
      <c r="I20" s="24"/>
      <c r="J20" s="117"/>
      <c r="K20" s="24"/>
    </row>
    <row r="21" spans="1:13" s="10" customFormat="1" ht="15">
      <c r="A21" s="21" t="s">
        <v>77</v>
      </c>
      <c r="E21" s="22">
        <f>+E16+E18</f>
        <v>13867</v>
      </c>
      <c r="F21" s="117"/>
      <c r="G21" s="22">
        <f>+G16+G18</f>
        <v>13782</v>
      </c>
      <c r="H21" s="117"/>
      <c r="I21" s="22">
        <f>+I16+I18</f>
        <v>13867</v>
      </c>
      <c r="J21" s="117"/>
      <c r="K21" s="22">
        <f>+K16+K18</f>
        <v>13782</v>
      </c>
      <c r="M21" s="121"/>
    </row>
    <row r="22" spans="1:11" s="10" customFormat="1" ht="15">
      <c r="A22" s="21"/>
      <c r="E22" s="104"/>
      <c r="F22" s="117"/>
      <c r="G22" s="104"/>
      <c r="H22" s="118"/>
      <c r="I22" s="104"/>
      <c r="J22" s="117"/>
      <c r="K22" s="104"/>
    </row>
    <row r="23" spans="1:13" s="10" customFormat="1" ht="15">
      <c r="A23" s="21" t="s">
        <v>76</v>
      </c>
      <c r="E23" s="22">
        <v>2493</v>
      </c>
      <c r="F23" s="117"/>
      <c r="G23" s="22">
        <v>2430</v>
      </c>
      <c r="H23" s="117"/>
      <c r="I23" s="24">
        <f>E23</f>
        <v>2493</v>
      </c>
      <c r="J23" s="117"/>
      <c r="K23" s="24">
        <v>2430</v>
      </c>
      <c r="M23" s="121"/>
    </row>
    <row r="24" spans="1:11" s="10" customFormat="1" ht="15">
      <c r="A24" s="21"/>
      <c r="E24" s="104"/>
      <c r="F24" s="117"/>
      <c r="G24" s="104"/>
      <c r="H24" s="118"/>
      <c r="I24" s="104"/>
      <c r="J24" s="117"/>
      <c r="K24" s="104"/>
    </row>
    <row r="25" spans="1:13" s="10" customFormat="1" ht="15">
      <c r="A25" s="21" t="s">
        <v>7</v>
      </c>
      <c r="E25" s="22">
        <v>-5839</v>
      </c>
      <c r="F25" s="117"/>
      <c r="G25" s="22">
        <v>-4989</v>
      </c>
      <c r="H25" s="118"/>
      <c r="I25" s="24">
        <f>E25</f>
        <v>-5839</v>
      </c>
      <c r="J25" s="117"/>
      <c r="K25" s="24">
        <v>-4989</v>
      </c>
      <c r="M25" s="121"/>
    </row>
    <row r="26" spans="1:11" s="10" customFormat="1" ht="15">
      <c r="A26" s="21"/>
      <c r="B26" s="21"/>
      <c r="E26" s="25"/>
      <c r="F26" s="117"/>
      <c r="G26" s="25"/>
      <c r="H26" s="119"/>
      <c r="I26" s="25"/>
      <c r="J26" s="117"/>
      <c r="K26" s="25"/>
    </row>
    <row r="27" spans="1:13" s="10" customFormat="1" ht="15">
      <c r="A27" s="21" t="s">
        <v>8</v>
      </c>
      <c r="E27" s="22">
        <v>-4583</v>
      </c>
      <c r="F27" s="117"/>
      <c r="G27" s="22">
        <v>-4695</v>
      </c>
      <c r="H27" s="119"/>
      <c r="I27" s="24">
        <f>E27</f>
        <v>-4583</v>
      </c>
      <c r="J27" s="117"/>
      <c r="K27" s="24">
        <v>-4695</v>
      </c>
      <c r="M27" s="121"/>
    </row>
    <row r="28" spans="1:11" s="10" customFormat="1" ht="15">
      <c r="A28" s="21"/>
      <c r="E28" s="26"/>
      <c r="F28" s="117"/>
      <c r="G28" s="26"/>
      <c r="H28" s="117"/>
      <c r="I28" s="26"/>
      <c r="J28" s="117"/>
      <c r="K28" s="26"/>
    </row>
    <row r="29" spans="1:11" s="10" customFormat="1" ht="15">
      <c r="A29" s="21"/>
      <c r="B29" s="21"/>
      <c r="E29" s="25"/>
      <c r="F29" s="117"/>
      <c r="G29" s="25"/>
      <c r="H29" s="118"/>
      <c r="I29" s="23"/>
      <c r="J29" s="117"/>
      <c r="K29" s="23"/>
    </row>
    <row r="30" spans="1:13" s="10" customFormat="1" ht="15" customHeight="1">
      <c r="A30" s="28" t="s">
        <v>75</v>
      </c>
      <c r="B30" s="29"/>
      <c r="E30" s="25">
        <f>SUM(E21:E28)</f>
        <v>5938</v>
      </c>
      <c r="F30" s="117"/>
      <c r="G30" s="25">
        <f>SUM(G21:G28)</f>
        <v>6528</v>
      </c>
      <c r="H30" s="118"/>
      <c r="I30" s="25">
        <f>SUM(I21:I28)</f>
        <v>5938</v>
      </c>
      <c r="J30" s="117"/>
      <c r="K30" s="25">
        <f>SUM(K21:K28)</f>
        <v>6528</v>
      </c>
      <c r="M30" s="121"/>
    </row>
    <row r="31" spans="1:11" s="10" customFormat="1" ht="15">
      <c r="A31" s="21"/>
      <c r="B31" s="21"/>
      <c r="E31" s="25"/>
      <c r="F31" s="117"/>
      <c r="G31" s="25"/>
      <c r="H31" s="118"/>
      <c r="I31" s="23"/>
      <c r="J31" s="117"/>
      <c r="K31" s="23"/>
    </row>
    <row r="32" spans="1:13" s="10" customFormat="1" ht="15" hidden="1">
      <c r="A32" s="21" t="s">
        <v>35</v>
      </c>
      <c r="E32" s="22">
        <v>0</v>
      </c>
      <c r="F32" s="117"/>
      <c r="G32" s="22">
        <v>0</v>
      </c>
      <c r="H32" s="118"/>
      <c r="I32" s="24">
        <f>E32</f>
        <v>0</v>
      </c>
      <c r="J32" s="117"/>
      <c r="K32" s="24">
        <v>0</v>
      </c>
      <c r="M32" s="121"/>
    </row>
    <row r="33" spans="1:11" s="10" customFormat="1" ht="15" hidden="1">
      <c r="A33" s="21"/>
      <c r="B33" s="21"/>
      <c r="E33" s="25"/>
      <c r="F33" s="117"/>
      <c r="G33" s="25"/>
      <c r="H33" s="118"/>
      <c r="I33" s="23"/>
      <c r="J33" s="117"/>
      <c r="K33" s="23"/>
    </row>
    <row r="34" spans="1:13" s="10" customFormat="1" ht="15">
      <c r="A34" s="21" t="s">
        <v>9</v>
      </c>
      <c r="E34" s="47">
        <v>-5250</v>
      </c>
      <c r="F34" s="117"/>
      <c r="G34" s="47">
        <v>-5892</v>
      </c>
      <c r="H34" s="118"/>
      <c r="I34" s="24">
        <f>E34</f>
        <v>-5250</v>
      </c>
      <c r="J34" s="117"/>
      <c r="K34" s="24">
        <v>-5892</v>
      </c>
      <c r="M34" s="121"/>
    </row>
    <row r="35" spans="1:11" s="10" customFormat="1" ht="15">
      <c r="A35" s="21"/>
      <c r="E35" s="26"/>
      <c r="F35" s="117"/>
      <c r="G35" s="26"/>
      <c r="H35" s="118"/>
      <c r="I35" s="27"/>
      <c r="J35" s="117"/>
      <c r="K35" s="27"/>
    </row>
    <row r="36" spans="1:11" s="10" customFormat="1" ht="15">
      <c r="A36" s="21"/>
      <c r="B36" s="21"/>
      <c r="E36" s="25"/>
      <c r="F36" s="117"/>
      <c r="G36" s="25"/>
      <c r="H36" s="118"/>
      <c r="I36" s="23"/>
      <c r="J36" s="117"/>
      <c r="K36" s="23"/>
    </row>
    <row r="37" spans="1:13" s="10" customFormat="1" ht="15" customHeight="1">
      <c r="A37" s="28" t="s">
        <v>10</v>
      </c>
      <c r="B37" s="29"/>
      <c r="E37" s="25">
        <f>SUM(E30:E34)</f>
        <v>688</v>
      </c>
      <c r="F37" s="117"/>
      <c r="G37" s="25">
        <f>SUM(G30:G34)</f>
        <v>636</v>
      </c>
      <c r="H37" s="118"/>
      <c r="I37" s="25">
        <f>SUM(I30:I34)</f>
        <v>688</v>
      </c>
      <c r="J37" s="117"/>
      <c r="K37" s="25">
        <f>SUM(K30:K34)</f>
        <v>636</v>
      </c>
      <c r="M37" s="121"/>
    </row>
    <row r="38" spans="1:11" s="10" customFormat="1" ht="15">
      <c r="A38" s="31"/>
      <c r="B38" s="21"/>
      <c r="E38" s="25"/>
      <c r="F38" s="117"/>
      <c r="G38" s="25"/>
      <c r="H38" s="118"/>
      <c r="I38" s="23"/>
      <c r="J38" s="117"/>
      <c r="K38" s="23"/>
    </row>
    <row r="39" spans="1:13" s="10" customFormat="1" ht="15" customHeight="1">
      <c r="A39" s="28" t="s">
        <v>11</v>
      </c>
      <c r="B39" s="29"/>
      <c r="E39" s="22">
        <v>-72</v>
      </c>
      <c r="F39" s="117"/>
      <c r="G39" s="22">
        <v>-92</v>
      </c>
      <c r="H39" s="118"/>
      <c r="I39" s="24">
        <f>E39</f>
        <v>-72</v>
      </c>
      <c r="J39" s="117"/>
      <c r="K39" s="24">
        <v>-92</v>
      </c>
      <c r="M39" s="121"/>
    </row>
    <row r="40" spans="1:11" s="10" customFormat="1" ht="15">
      <c r="A40" s="32"/>
      <c r="B40" s="33"/>
      <c r="E40" s="26"/>
      <c r="F40" s="117"/>
      <c r="G40" s="26"/>
      <c r="H40" s="118"/>
      <c r="I40" s="27"/>
      <c r="J40" s="117"/>
      <c r="K40" s="27"/>
    </row>
    <row r="41" spans="1:13" s="10" customFormat="1" ht="15">
      <c r="A41" s="21"/>
      <c r="B41" s="33"/>
      <c r="E41" s="22"/>
      <c r="F41" s="117"/>
      <c r="G41" s="22"/>
      <c r="H41" s="118"/>
      <c r="I41" s="22"/>
      <c r="J41" s="117"/>
      <c r="K41" s="22"/>
      <c r="M41" s="121"/>
    </row>
    <row r="42" spans="1:11" s="10" customFormat="1" ht="15.75" thickBot="1">
      <c r="A42" s="21" t="s">
        <v>98</v>
      </c>
      <c r="B42" s="21"/>
      <c r="E42" s="36">
        <f>SUM(E37:E40)</f>
        <v>616</v>
      </c>
      <c r="F42" s="117"/>
      <c r="G42" s="36">
        <f>SUM(G37:G40)</f>
        <v>544</v>
      </c>
      <c r="H42" s="117"/>
      <c r="I42" s="36">
        <f>SUM(I37:I40)</f>
        <v>616</v>
      </c>
      <c r="J42" s="117"/>
      <c r="K42" s="36">
        <f>SUM(K37:K40)</f>
        <v>544</v>
      </c>
    </row>
    <row r="43" spans="1:11" s="10" customFormat="1" ht="15.75" thickTop="1">
      <c r="A43" s="21"/>
      <c r="B43" s="21"/>
      <c r="E43" s="25"/>
      <c r="F43" s="117"/>
      <c r="G43" s="25"/>
      <c r="H43" s="117"/>
      <c r="I43" s="23"/>
      <c r="J43" s="117"/>
      <c r="K43" s="23"/>
    </row>
    <row r="44" spans="1:11" s="10" customFormat="1" ht="15">
      <c r="A44" s="21" t="s">
        <v>79</v>
      </c>
      <c r="B44" s="21"/>
      <c r="E44" s="25"/>
      <c r="F44" s="117"/>
      <c r="G44" s="25"/>
      <c r="H44" s="117"/>
      <c r="I44" s="23"/>
      <c r="J44" s="117"/>
      <c r="K44" s="23"/>
    </row>
    <row r="45" spans="1:13" s="10" customFormat="1" ht="15">
      <c r="A45" s="21" t="s">
        <v>83</v>
      </c>
      <c r="B45" s="21"/>
      <c r="E45" s="22">
        <f>E42-E46</f>
        <v>604</v>
      </c>
      <c r="F45" s="117"/>
      <c r="G45" s="22">
        <v>446</v>
      </c>
      <c r="H45" s="118"/>
      <c r="I45" s="22">
        <f>I42-I46</f>
        <v>604</v>
      </c>
      <c r="J45" s="117"/>
      <c r="K45" s="22">
        <v>446</v>
      </c>
      <c r="M45" s="121"/>
    </row>
    <row r="46" spans="1:13" s="10" customFormat="1" ht="15">
      <c r="A46" s="21" t="s">
        <v>84</v>
      </c>
      <c r="B46" s="21"/>
      <c r="E46" s="22">
        <v>12</v>
      </c>
      <c r="F46" s="117"/>
      <c r="G46" s="22">
        <v>98</v>
      </c>
      <c r="H46" s="118"/>
      <c r="I46" s="24">
        <f>E46</f>
        <v>12</v>
      </c>
      <c r="J46" s="117"/>
      <c r="K46" s="24">
        <v>98</v>
      </c>
      <c r="M46" s="121"/>
    </row>
    <row r="47" spans="1:13" s="10" customFormat="1" ht="15.75" thickBot="1">
      <c r="A47" s="21"/>
      <c r="B47" s="21"/>
      <c r="E47" s="113">
        <f>SUM(E45:E46)</f>
        <v>616</v>
      </c>
      <c r="F47" s="117"/>
      <c r="G47" s="113">
        <f>SUM(G45:G46)</f>
        <v>544</v>
      </c>
      <c r="H47" s="117"/>
      <c r="I47" s="113">
        <f>SUM(I45:I46)</f>
        <v>616</v>
      </c>
      <c r="J47" s="117"/>
      <c r="K47" s="113">
        <f>SUM(K45:K46)</f>
        <v>544</v>
      </c>
      <c r="M47" s="121"/>
    </row>
    <row r="48" spans="1:11" s="10" customFormat="1" ht="15.75" thickTop="1">
      <c r="A48" s="21"/>
      <c r="B48" s="21"/>
      <c r="E48" s="25"/>
      <c r="F48" s="117"/>
      <c r="G48" s="25"/>
      <c r="H48" s="117"/>
      <c r="I48" s="23"/>
      <c r="J48" s="117"/>
      <c r="K48" s="23"/>
    </row>
    <row r="49" spans="1:11" s="10" customFormat="1" ht="15">
      <c r="A49" s="28" t="s">
        <v>80</v>
      </c>
      <c r="B49" s="21"/>
      <c r="E49" s="25"/>
      <c r="F49" s="117"/>
      <c r="G49" s="25"/>
      <c r="H49" s="117"/>
      <c r="I49" s="23"/>
      <c r="J49" s="117"/>
      <c r="K49" s="23"/>
    </row>
    <row r="50" spans="1:11" s="10" customFormat="1" ht="15">
      <c r="A50" s="21" t="s">
        <v>85</v>
      </c>
      <c r="E50" s="25"/>
      <c r="F50" s="117"/>
      <c r="G50" s="25"/>
      <c r="H50" s="117"/>
      <c r="I50" s="23"/>
      <c r="J50" s="117"/>
      <c r="K50" s="23"/>
    </row>
    <row r="51" spans="1:13" s="10" customFormat="1" ht="15.75" customHeight="1">
      <c r="A51" s="28" t="s">
        <v>81</v>
      </c>
      <c r="B51" s="29"/>
      <c r="E51" s="106">
        <f>(E45*1000)/186278118*100</f>
        <v>0.3242463508247383</v>
      </c>
      <c r="F51" s="117"/>
      <c r="G51" s="106">
        <v>0.32</v>
      </c>
      <c r="H51" s="117"/>
      <c r="I51" s="106">
        <f>E51</f>
        <v>0.3242463508247383</v>
      </c>
      <c r="J51" s="117"/>
      <c r="K51" s="123">
        <v>0.32</v>
      </c>
      <c r="M51" s="121"/>
    </row>
    <row r="52" spans="1:11" s="10" customFormat="1" ht="15">
      <c r="A52" s="31"/>
      <c r="B52" s="21"/>
      <c r="E52" s="34"/>
      <c r="F52" s="22"/>
      <c r="G52" s="34"/>
      <c r="H52" s="22"/>
      <c r="I52" s="35"/>
      <c r="J52" s="22"/>
      <c r="K52" s="35"/>
    </row>
    <row r="53" spans="1:11" s="10" customFormat="1" ht="15.75" customHeight="1">
      <c r="A53" s="28" t="s">
        <v>82</v>
      </c>
      <c r="B53" s="29"/>
      <c r="E53" s="103" t="s">
        <v>38</v>
      </c>
      <c r="F53" s="22"/>
      <c r="G53" s="103" t="s">
        <v>38</v>
      </c>
      <c r="H53" s="22"/>
      <c r="I53" s="103" t="s">
        <v>38</v>
      </c>
      <c r="J53" s="22"/>
      <c r="K53" s="103" t="s">
        <v>38</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6" t="s">
        <v>106</v>
      </c>
      <c r="B60" s="136"/>
      <c r="C60" s="136"/>
      <c r="D60" s="136"/>
      <c r="E60" s="136"/>
      <c r="F60" s="136"/>
      <c r="G60" s="136"/>
      <c r="H60" s="136"/>
      <c r="I60" s="136"/>
      <c r="J60" s="136"/>
      <c r="K60" s="136"/>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sheetData>
  <sheetProtection/>
  <mergeCells count="3">
    <mergeCell ref="E11:G11"/>
    <mergeCell ref="I11:K11"/>
    <mergeCell ref="A60:K60"/>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J561"/>
  <sheetViews>
    <sheetView zoomScaleSheetLayoutView="100" zoomScalePageLayoutView="0" workbookViewId="0" topLeftCell="A40">
      <selection activeCell="F24" sqref="F24"/>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30.9.2010</v>
      </c>
      <c r="G11" s="30"/>
      <c r="H11" s="18" t="s">
        <v>109</v>
      </c>
    </row>
    <row r="12" spans="1:8" ht="15">
      <c r="A12" s="21"/>
      <c r="B12" s="21"/>
      <c r="C12" s="21"/>
      <c r="D12" s="21"/>
      <c r="E12" s="21"/>
      <c r="F12" s="20" t="s">
        <v>5</v>
      </c>
      <c r="G12" s="30"/>
      <c r="H12" s="43" t="s">
        <v>5</v>
      </c>
    </row>
    <row r="13" spans="1:8" ht="15">
      <c r="A13" s="21" t="s">
        <v>45</v>
      </c>
      <c r="B13" s="21"/>
      <c r="C13" s="21"/>
      <c r="D13" s="21"/>
      <c r="E13" s="21"/>
      <c r="F13" s="18"/>
      <c r="G13" s="30"/>
      <c r="H13" s="44"/>
    </row>
    <row r="14" spans="1:8" ht="15">
      <c r="A14" s="21" t="s">
        <v>47</v>
      </c>
      <c r="B14" s="21"/>
      <c r="D14" s="21"/>
      <c r="E14" s="21"/>
      <c r="F14" s="25"/>
      <c r="G14" s="25"/>
      <c r="H14" s="40"/>
    </row>
    <row r="15" spans="2:10" ht="15">
      <c r="B15" s="21" t="s">
        <v>15</v>
      </c>
      <c r="D15" s="21"/>
      <c r="E15" s="47"/>
      <c r="F15" s="124">
        <v>374155</v>
      </c>
      <c r="G15" s="124"/>
      <c r="H15" s="124">
        <v>385056</v>
      </c>
      <c r="J15" s="48"/>
    </row>
    <row r="16" spans="2:8" ht="15">
      <c r="B16" s="21" t="s">
        <v>88</v>
      </c>
      <c r="D16" s="21"/>
      <c r="E16" s="47"/>
      <c r="F16" s="124">
        <v>3681</v>
      </c>
      <c r="G16" s="124"/>
      <c r="H16" s="124">
        <v>3652</v>
      </c>
    </row>
    <row r="17" spans="2:8" ht="15">
      <c r="B17" s="21" t="s">
        <v>89</v>
      </c>
      <c r="D17" s="21"/>
      <c r="E17" s="47"/>
      <c r="F17" s="124">
        <v>34063</v>
      </c>
      <c r="G17" s="124"/>
      <c r="H17" s="124">
        <v>34160</v>
      </c>
    </row>
    <row r="18" spans="2:8" ht="15">
      <c r="B18" s="21" t="s">
        <v>73</v>
      </c>
      <c r="D18" s="21"/>
      <c r="E18" s="47"/>
      <c r="F18" s="124">
        <v>43986</v>
      </c>
      <c r="G18" s="124"/>
      <c r="H18" s="124">
        <v>44648</v>
      </c>
    </row>
    <row r="19" spans="2:8" ht="15">
      <c r="B19" s="21"/>
      <c r="D19" s="21"/>
      <c r="E19" s="47"/>
      <c r="F19" s="125">
        <f>SUM(F15:F18)</f>
        <v>455885</v>
      </c>
      <c r="G19" s="124"/>
      <c r="H19" s="125">
        <f>SUM(H15:H18)</f>
        <v>467516</v>
      </c>
    </row>
    <row r="20" spans="1:8" ht="15">
      <c r="A20" s="21"/>
      <c r="B20" s="21"/>
      <c r="C20" s="21"/>
      <c r="D20" s="21"/>
      <c r="E20" s="47"/>
      <c r="F20" s="124"/>
      <c r="G20" s="124"/>
      <c r="H20" s="126"/>
    </row>
    <row r="21" spans="1:8" ht="15">
      <c r="A21" s="21" t="s">
        <v>46</v>
      </c>
      <c r="B21" s="21"/>
      <c r="D21" s="21"/>
      <c r="E21" s="47"/>
      <c r="F21" s="127"/>
      <c r="G21" s="124"/>
      <c r="H21" s="128"/>
    </row>
    <row r="22" spans="1:8" ht="15">
      <c r="A22" s="21"/>
      <c r="B22" s="21" t="s">
        <v>16</v>
      </c>
      <c r="D22" s="21"/>
      <c r="E22" s="47"/>
      <c r="F22" s="127">
        <v>67174</v>
      </c>
      <c r="G22" s="124"/>
      <c r="H22" s="127">
        <v>68784</v>
      </c>
    </row>
    <row r="23" spans="1:8" ht="15">
      <c r="A23" s="21"/>
      <c r="B23" s="21" t="s">
        <v>17</v>
      </c>
      <c r="D23" s="21"/>
      <c r="E23" s="47"/>
      <c r="F23" s="127">
        <v>32809</v>
      </c>
      <c r="G23" s="124"/>
      <c r="H23" s="127">
        <v>37578</v>
      </c>
    </row>
    <row r="24" spans="1:8" ht="15">
      <c r="A24" s="21"/>
      <c r="B24" s="21" t="s">
        <v>18</v>
      </c>
      <c r="D24" s="21"/>
      <c r="E24" s="47"/>
      <c r="F24" s="127">
        <v>33488</v>
      </c>
      <c r="G24" s="124"/>
      <c r="H24" s="127">
        <v>38325</v>
      </c>
    </row>
    <row r="25" spans="1:8" ht="15">
      <c r="A25" s="21"/>
      <c r="B25" s="21" t="s">
        <v>66</v>
      </c>
      <c r="D25" s="21"/>
      <c r="E25" s="47"/>
      <c r="F25" s="129">
        <v>12239</v>
      </c>
      <c r="G25" s="124"/>
      <c r="H25" s="129">
        <v>12922</v>
      </c>
    </row>
    <row r="26" spans="1:9" ht="15">
      <c r="A26" s="21"/>
      <c r="B26" s="21"/>
      <c r="D26" s="21"/>
      <c r="E26" s="109"/>
      <c r="F26" s="127">
        <f>SUM(F21:F25)</f>
        <v>145710</v>
      </c>
      <c r="G26" s="127"/>
      <c r="H26" s="127">
        <f>SUM(H21:H25)</f>
        <v>157609</v>
      </c>
      <c r="I26" s="110"/>
    </row>
    <row r="27" spans="1:8" ht="15.75" thickBot="1">
      <c r="A27" s="21" t="s">
        <v>48</v>
      </c>
      <c r="B27" s="21"/>
      <c r="D27" s="21"/>
      <c r="E27" s="47"/>
      <c r="F27" s="130">
        <f>F19+F26</f>
        <v>601595</v>
      </c>
      <c r="G27" s="124"/>
      <c r="H27" s="130">
        <f>H19+H26</f>
        <v>625125</v>
      </c>
    </row>
    <row r="28" spans="1:8" ht="15">
      <c r="A28" s="21"/>
      <c r="B28" s="21"/>
      <c r="D28" s="21"/>
      <c r="E28" s="47"/>
      <c r="F28" s="127"/>
      <c r="G28" s="124"/>
      <c r="H28" s="127"/>
    </row>
    <row r="29" spans="1:8" ht="15">
      <c r="A29" s="21" t="s">
        <v>54</v>
      </c>
      <c r="B29" s="21"/>
      <c r="D29" s="21"/>
      <c r="E29" s="47"/>
      <c r="F29" s="127"/>
      <c r="G29" s="124"/>
      <c r="H29" s="127"/>
    </row>
    <row r="30" spans="1:8" ht="15">
      <c r="A30" s="21" t="s">
        <v>69</v>
      </c>
      <c r="B30" s="21"/>
      <c r="D30" s="21"/>
      <c r="E30" s="47"/>
      <c r="F30" s="124"/>
      <c r="G30" s="124"/>
      <c r="H30" s="124"/>
    </row>
    <row r="31" spans="2:8" ht="15">
      <c r="B31" s="21" t="s">
        <v>21</v>
      </c>
      <c r="D31" s="21"/>
      <c r="E31" s="47"/>
      <c r="F31" s="124">
        <v>93139</v>
      </c>
      <c r="G31" s="124"/>
      <c r="H31" s="124">
        <v>93139</v>
      </c>
    </row>
    <row r="32" spans="2:8" ht="15">
      <c r="B32" s="21" t="s">
        <v>22</v>
      </c>
      <c r="D32" s="21"/>
      <c r="E32" s="47"/>
      <c r="F32" s="124">
        <v>59891</v>
      </c>
      <c r="G32" s="124"/>
      <c r="H32" s="124">
        <v>59891</v>
      </c>
    </row>
    <row r="33" spans="2:8" ht="15">
      <c r="B33" s="21" t="s">
        <v>49</v>
      </c>
      <c r="D33" s="21"/>
      <c r="E33" s="47"/>
      <c r="F33" s="124">
        <v>127039</v>
      </c>
      <c r="G33" s="124"/>
      <c r="H33" s="124">
        <v>126435</v>
      </c>
    </row>
    <row r="34" spans="2:8" ht="15">
      <c r="B34" s="21" t="s">
        <v>70</v>
      </c>
      <c r="D34" s="21"/>
      <c r="E34" s="47"/>
      <c r="F34" s="129">
        <v>-10324</v>
      </c>
      <c r="G34" s="124"/>
      <c r="H34" s="129">
        <v>-10324</v>
      </c>
    </row>
    <row r="35" spans="1:8" ht="15">
      <c r="A35" s="21"/>
      <c r="B35" s="21"/>
      <c r="D35" s="21"/>
      <c r="E35" s="47"/>
      <c r="F35" s="124">
        <f>SUM(F31:F34)</f>
        <v>269745</v>
      </c>
      <c r="G35" s="124"/>
      <c r="H35" s="124">
        <f>SUM(H31:H34)</f>
        <v>269141</v>
      </c>
    </row>
    <row r="36" spans="1:8" ht="15">
      <c r="A36" s="21" t="s">
        <v>71</v>
      </c>
      <c r="B36" s="21"/>
      <c r="D36" s="21"/>
      <c r="E36" s="47"/>
      <c r="F36" s="124">
        <v>813</v>
      </c>
      <c r="G36" s="124"/>
      <c r="H36" s="124">
        <v>801</v>
      </c>
    </row>
    <row r="37" spans="1:8" ht="15">
      <c r="A37" s="21" t="s">
        <v>72</v>
      </c>
      <c r="B37" s="21"/>
      <c r="D37" s="21"/>
      <c r="E37" s="47"/>
      <c r="F37" s="125">
        <f>SUM(F35:F36)</f>
        <v>270558</v>
      </c>
      <c r="G37" s="124"/>
      <c r="H37" s="125">
        <f>SUM(H35:H36)</f>
        <v>269942</v>
      </c>
    </row>
    <row r="38" spans="1:8" ht="15">
      <c r="A38" s="21"/>
      <c r="B38" s="21"/>
      <c r="D38" s="21"/>
      <c r="E38" s="47"/>
      <c r="F38" s="127"/>
      <c r="G38" s="124"/>
      <c r="H38" s="127"/>
    </row>
    <row r="39" spans="1:8" ht="15">
      <c r="A39" s="21" t="s">
        <v>50</v>
      </c>
      <c r="B39" s="21"/>
      <c r="D39" s="21"/>
      <c r="E39" s="47"/>
      <c r="F39" s="124"/>
      <c r="G39" s="124"/>
      <c r="H39" s="124"/>
    </row>
    <row r="40" spans="2:10" ht="15">
      <c r="B40" s="21" t="s">
        <v>37</v>
      </c>
      <c r="D40" s="21"/>
      <c r="E40" s="47"/>
      <c r="F40" s="124">
        <v>189937</v>
      </c>
      <c r="G40" s="124"/>
      <c r="H40" s="124">
        <v>204888</v>
      </c>
      <c r="J40" s="48"/>
    </row>
    <row r="41" spans="2:8" ht="15">
      <c r="B41" s="21" t="s">
        <v>51</v>
      </c>
      <c r="D41" s="21"/>
      <c r="E41" s="47"/>
      <c r="F41" s="124">
        <v>24102</v>
      </c>
      <c r="G41" s="124"/>
      <c r="H41" s="124">
        <v>24043</v>
      </c>
    </row>
    <row r="42" spans="1:8" ht="15">
      <c r="A42" s="21"/>
      <c r="B42" s="21"/>
      <c r="D42" s="21"/>
      <c r="E42" s="21"/>
      <c r="F42" s="125">
        <f>SUM(F40:F41)</f>
        <v>214039</v>
      </c>
      <c r="G42" s="124"/>
      <c r="H42" s="125">
        <f>SUM(H40:H41)</f>
        <v>228931</v>
      </c>
    </row>
    <row r="43" spans="1:8" ht="15">
      <c r="A43" s="21"/>
      <c r="B43" s="21"/>
      <c r="D43" s="21"/>
      <c r="E43" s="47"/>
      <c r="F43" s="127"/>
      <c r="G43" s="124"/>
      <c r="H43" s="127"/>
    </row>
    <row r="44" spans="1:8" ht="15">
      <c r="A44" s="21" t="s">
        <v>52</v>
      </c>
      <c r="B44" s="21"/>
      <c r="D44" s="21"/>
      <c r="E44" s="47"/>
      <c r="F44" s="127"/>
      <c r="G44" s="124"/>
      <c r="H44" s="127"/>
    </row>
    <row r="45" spans="1:10" ht="15">
      <c r="A45" s="21"/>
      <c r="B45" s="21" t="s">
        <v>37</v>
      </c>
      <c r="D45" s="21"/>
      <c r="E45" s="47"/>
      <c r="F45" s="127">
        <v>48805</v>
      </c>
      <c r="G45" s="124"/>
      <c r="H45" s="127">
        <v>43398</v>
      </c>
      <c r="J45" s="48"/>
    </row>
    <row r="46" spans="1:8" ht="15">
      <c r="A46" s="21"/>
      <c r="B46" s="21" t="s">
        <v>19</v>
      </c>
      <c r="D46" s="21"/>
      <c r="E46" s="47"/>
      <c r="F46" s="127">
        <v>38958</v>
      </c>
      <c r="G46" s="124"/>
      <c r="H46" s="127">
        <v>51131</v>
      </c>
    </row>
    <row r="47" spans="1:10" ht="15">
      <c r="A47" s="21"/>
      <c r="B47" s="21" t="s">
        <v>20</v>
      </c>
      <c r="D47" s="21"/>
      <c r="E47" s="47"/>
      <c r="F47" s="127">
        <v>26529</v>
      </c>
      <c r="G47" s="124"/>
      <c r="H47" s="127">
        <v>28357</v>
      </c>
      <c r="J47" s="48"/>
    </row>
    <row r="48" spans="1:8" ht="15">
      <c r="A48" s="21"/>
      <c r="B48" s="21" t="s">
        <v>74</v>
      </c>
      <c r="D48" s="21"/>
      <c r="E48" s="47"/>
      <c r="F48" s="129">
        <v>2706</v>
      </c>
      <c r="G48" s="124"/>
      <c r="H48" s="129">
        <v>3366</v>
      </c>
    </row>
    <row r="49" spans="1:9" ht="15">
      <c r="A49" s="21"/>
      <c r="B49" s="21"/>
      <c r="D49" s="21"/>
      <c r="E49" s="111"/>
      <c r="F49" s="125">
        <f>SUM(F45:F48)</f>
        <v>116998</v>
      </c>
      <c r="G49" s="73"/>
      <c r="H49" s="125">
        <f>SUM(H44:H48)</f>
        <v>126252</v>
      </c>
      <c r="I49" s="112"/>
    </row>
    <row r="50" spans="1:8" ht="15">
      <c r="A50" s="21" t="s">
        <v>53</v>
      </c>
      <c r="B50" s="21"/>
      <c r="D50" s="21"/>
      <c r="E50" s="47"/>
      <c r="F50" s="127">
        <f>+F42+F49</f>
        <v>331037</v>
      </c>
      <c r="G50" s="124"/>
      <c r="H50" s="127">
        <f>+H42+H49</f>
        <v>355183</v>
      </c>
    </row>
    <row r="51" spans="1:8" ht="15.75" thickBot="1">
      <c r="A51" s="21" t="s">
        <v>55</v>
      </c>
      <c r="B51" s="21"/>
      <c r="D51" s="21"/>
      <c r="E51" s="47"/>
      <c r="F51" s="130">
        <f>+F50+F37</f>
        <v>601595</v>
      </c>
      <c r="G51" s="124"/>
      <c r="H51" s="130">
        <f>+H50+H37</f>
        <v>625125</v>
      </c>
    </row>
    <row r="52" spans="1:8" ht="15">
      <c r="A52" s="21"/>
      <c r="B52" s="21"/>
      <c r="D52" s="21"/>
      <c r="E52" s="47"/>
      <c r="F52" s="124"/>
      <c r="G52" s="124"/>
      <c r="H52" s="124"/>
    </row>
    <row r="53" spans="1:8" ht="15.75" thickBot="1">
      <c r="A53" s="21" t="s">
        <v>42</v>
      </c>
      <c r="B53" s="21"/>
      <c r="D53" s="21"/>
      <c r="E53" s="21"/>
      <c r="F53" s="131">
        <v>1.45</v>
      </c>
      <c r="G53" s="124"/>
      <c r="H53" s="131">
        <v>1.44</v>
      </c>
    </row>
    <row r="54" spans="1:8" ht="17.25" customHeight="1" thickTop="1">
      <c r="A54" s="21"/>
      <c r="B54" s="21"/>
      <c r="D54" s="21"/>
      <c r="E54" s="23"/>
      <c r="F54" s="124">
        <f>F27-F51</f>
        <v>0</v>
      </c>
      <c r="G54" s="124"/>
      <c r="H54" s="124">
        <f>H27-H51</f>
        <v>0</v>
      </c>
    </row>
    <row r="55" spans="1:8" ht="15">
      <c r="A55" s="21"/>
      <c r="B55" s="21"/>
      <c r="D55" s="21"/>
      <c r="E55" s="23"/>
      <c r="F55" s="132"/>
      <c r="G55" s="124"/>
      <c r="H55" s="132"/>
    </row>
    <row r="56" spans="1:8" ht="15">
      <c r="A56" s="21"/>
      <c r="B56" s="21"/>
      <c r="D56" s="21"/>
      <c r="E56" s="21"/>
      <c r="F56" s="45"/>
      <c r="G56" s="25"/>
      <c r="H56" s="45"/>
    </row>
    <row r="57" spans="6:8" ht="15">
      <c r="F57" s="46"/>
      <c r="H57" s="47"/>
    </row>
    <row r="58" spans="1:9" ht="48.75" customHeight="1">
      <c r="A58" s="136" t="s">
        <v>106</v>
      </c>
      <c r="B58" s="136"/>
      <c r="C58" s="136"/>
      <c r="D58" s="136"/>
      <c r="E58" s="136"/>
      <c r="F58" s="136"/>
      <c r="G58" s="136"/>
      <c r="H58" s="136"/>
      <c r="I58" s="136"/>
    </row>
    <row r="59" spans="6:8" ht="15">
      <c r="F59" s="46"/>
      <c r="H59" s="47"/>
    </row>
    <row r="60" spans="6:8" ht="15">
      <c r="F60" s="46"/>
      <c r="H60" s="48"/>
    </row>
    <row r="61" ht="15">
      <c r="H61" s="48"/>
    </row>
    <row r="62" ht="15">
      <c r="H62" s="49"/>
    </row>
    <row r="63" ht="15">
      <c r="H63" s="49"/>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sheetData>
  <sheetProtection/>
  <mergeCells count="1">
    <mergeCell ref="A58:I58"/>
  </mergeCells>
  <printOptions/>
  <pageMargins left="0.7874015748031497" right="0.7874015748031497" top="0.7874015748031497" bottom="0.1968503937007874" header="0.2362204724409449" footer="0.15748031496062992"/>
  <pageSetup horizontalDpi="600" verticalDpi="600" orientation="portrait" paperSize="9" scale="7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6"/>
  <sheetViews>
    <sheetView zoomScaleSheetLayoutView="100" zoomScalePageLayoutView="0" workbookViewId="0" topLeftCell="A13">
      <selection activeCell="M21" sqref="M21"/>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79"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23</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39</v>
      </c>
      <c r="B5" s="51"/>
      <c r="C5" s="51"/>
      <c r="D5" s="51"/>
      <c r="E5" s="52"/>
      <c r="F5" s="51"/>
      <c r="G5" s="51"/>
      <c r="H5" s="51"/>
      <c r="I5" s="50"/>
      <c r="J5" s="50"/>
      <c r="K5" s="50"/>
      <c r="M5" s="50"/>
    </row>
    <row r="6" spans="1:13" ht="15.75">
      <c r="A6" s="1" t="str">
        <f>+pl!A8</f>
        <v>FOR THE PERIOD ENDED 30 SEPTEMBER 2010</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62</v>
      </c>
      <c r="H9" s="59"/>
      <c r="J9" s="61"/>
      <c r="K9" s="61"/>
      <c r="L9" s="62"/>
      <c r="M9" s="61"/>
    </row>
    <row r="10" spans="1:13" ht="15">
      <c r="A10" s="63"/>
      <c r="C10" s="51"/>
      <c r="D10" s="51"/>
      <c r="E10" s="52"/>
      <c r="F10" s="51"/>
      <c r="J10" s="65"/>
      <c r="K10" s="51"/>
      <c r="M10" s="51"/>
    </row>
    <row r="11" spans="1:13" ht="15">
      <c r="A11" s="51"/>
      <c r="B11" s="63"/>
      <c r="C11" s="51"/>
      <c r="D11" s="51"/>
      <c r="E11" s="138" t="s">
        <v>56</v>
      </c>
      <c r="F11" s="138"/>
      <c r="G11" s="138"/>
      <c r="H11" s="122"/>
      <c r="I11" s="138" t="s">
        <v>90</v>
      </c>
      <c r="J11" s="138"/>
      <c r="K11" s="138"/>
      <c r="M11" s="51"/>
    </row>
    <row r="12" spans="1:17" ht="13.5" customHeight="1">
      <c r="A12" s="51"/>
      <c r="B12" s="50"/>
      <c r="C12" s="51"/>
      <c r="D12" s="51"/>
      <c r="E12" s="67" t="s">
        <v>24</v>
      </c>
      <c r="F12" s="64"/>
      <c r="G12" s="67" t="s">
        <v>24</v>
      </c>
      <c r="H12" s="64"/>
      <c r="I12" s="67" t="s">
        <v>40</v>
      </c>
      <c r="J12" s="67"/>
      <c r="K12" s="64" t="s">
        <v>25</v>
      </c>
      <c r="L12" s="66"/>
      <c r="M12" s="64"/>
      <c r="O12" s="65" t="s">
        <v>57</v>
      </c>
      <c r="Q12" s="65" t="s">
        <v>28</v>
      </c>
    </row>
    <row r="13" spans="1:17" ht="15.75" customHeight="1">
      <c r="A13" s="51"/>
      <c r="B13" s="51"/>
      <c r="C13" s="51"/>
      <c r="D13" s="51"/>
      <c r="E13" s="67" t="s">
        <v>26</v>
      </c>
      <c r="F13" s="64"/>
      <c r="G13" s="67" t="s">
        <v>27</v>
      </c>
      <c r="H13" s="64"/>
      <c r="I13" s="67" t="s">
        <v>61</v>
      </c>
      <c r="J13" s="67"/>
      <c r="K13" s="64" t="s">
        <v>60</v>
      </c>
      <c r="L13" s="66"/>
      <c r="M13" s="64" t="s">
        <v>28</v>
      </c>
      <c r="O13" s="65" t="s">
        <v>58</v>
      </c>
      <c r="Q13" s="65" t="s">
        <v>59</v>
      </c>
    </row>
    <row r="14" spans="1:17" ht="15">
      <c r="A14" s="51"/>
      <c r="B14" s="51"/>
      <c r="C14" s="51"/>
      <c r="D14" s="51"/>
      <c r="E14" s="67" t="s">
        <v>5</v>
      </c>
      <c r="F14" s="67"/>
      <c r="G14" s="67" t="s">
        <v>5</v>
      </c>
      <c r="H14" s="67"/>
      <c r="I14" s="67" t="s">
        <v>5</v>
      </c>
      <c r="J14" s="67"/>
      <c r="K14" s="67" t="s">
        <v>5</v>
      </c>
      <c r="L14" s="62"/>
      <c r="M14" s="67" t="s">
        <v>5</v>
      </c>
      <c r="O14" s="65" t="s">
        <v>5</v>
      </c>
      <c r="Q14" s="65" t="s">
        <v>5</v>
      </c>
    </row>
    <row r="15" spans="1:17" ht="15">
      <c r="A15" s="51"/>
      <c r="B15" s="51"/>
      <c r="C15" s="51"/>
      <c r="D15" s="51"/>
      <c r="E15" s="68"/>
      <c r="F15" s="67"/>
      <c r="G15" s="68"/>
      <c r="H15" s="67"/>
      <c r="I15" s="68"/>
      <c r="J15" s="67"/>
      <c r="K15" s="68"/>
      <c r="L15" s="62"/>
      <c r="M15" s="68"/>
      <c r="O15" s="114"/>
      <c r="Q15" s="114"/>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110</v>
      </c>
      <c r="B18" s="59"/>
      <c r="C18" s="59"/>
      <c r="E18" s="71">
        <v>93139</v>
      </c>
      <c r="F18" s="61"/>
      <c r="G18" s="71">
        <v>59891</v>
      </c>
      <c r="H18" s="61"/>
      <c r="I18" s="71">
        <v>-10324</v>
      </c>
      <c r="J18" s="71"/>
      <c r="K18" s="71">
        <v>126435</v>
      </c>
      <c r="L18" s="72"/>
      <c r="M18" s="71">
        <f>SUM(E18:K18)</f>
        <v>269141</v>
      </c>
      <c r="N18" s="72"/>
      <c r="O18" s="108">
        <v>801</v>
      </c>
      <c r="P18" s="72"/>
      <c r="Q18" s="115">
        <f>O18+M18</f>
        <v>269942</v>
      </c>
      <c r="R18" s="72"/>
    </row>
    <row r="19" spans="1:18" ht="15.75">
      <c r="A19" s="70"/>
      <c r="B19" s="59"/>
      <c r="C19" s="59"/>
      <c r="E19" s="71"/>
      <c r="F19" s="61"/>
      <c r="G19" s="71"/>
      <c r="H19" s="61"/>
      <c r="I19" s="71"/>
      <c r="J19" s="71"/>
      <c r="K19" s="71"/>
      <c r="L19" s="72"/>
      <c r="M19" s="71"/>
      <c r="N19" s="72"/>
      <c r="O19" s="50"/>
      <c r="P19" s="72"/>
      <c r="Q19" s="50"/>
      <c r="R19" s="72"/>
    </row>
    <row r="20" spans="1:18" ht="15.75">
      <c r="A20" s="70" t="s">
        <v>93</v>
      </c>
      <c r="B20" s="59"/>
      <c r="C20" s="59"/>
      <c r="E20" s="71">
        <v>0</v>
      </c>
      <c r="F20" s="61"/>
      <c r="G20" s="71">
        <v>0</v>
      </c>
      <c r="H20" s="61"/>
      <c r="I20" s="71">
        <v>0</v>
      </c>
      <c r="J20" s="71"/>
      <c r="K20" s="71">
        <f>pl!E45</f>
        <v>604</v>
      </c>
      <c r="L20" s="72"/>
      <c r="M20" s="71">
        <f>SUM(E20:K20)</f>
        <v>604</v>
      </c>
      <c r="N20" s="72"/>
      <c r="O20" s="108">
        <f>pl!E46</f>
        <v>12</v>
      </c>
      <c r="P20" s="72"/>
      <c r="Q20" s="115">
        <f>O20+M20</f>
        <v>616</v>
      </c>
      <c r="R20" s="72"/>
    </row>
    <row r="21" spans="1:18" ht="15.75">
      <c r="A21" s="74"/>
      <c r="B21" s="59"/>
      <c r="C21" s="59"/>
      <c r="E21" s="71"/>
      <c r="F21" s="64"/>
      <c r="G21" s="75"/>
      <c r="H21" s="64"/>
      <c r="I21" s="75"/>
      <c r="J21" s="75"/>
      <c r="K21" s="75"/>
      <c r="L21" s="72"/>
      <c r="M21" s="71"/>
      <c r="N21" s="72"/>
      <c r="O21" s="120"/>
      <c r="P21" s="72"/>
      <c r="Q21" s="50"/>
      <c r="R21" s="72"/>
    </row>
    <row r="22" spans="1:18" ht="16.5" thickBot="1">
      <c r="A22" s="70" t="s">
        <v>111</v>
      </c>
      <c r="B22" s="59"/>
      <c r="C22" s="59"/>
      <c r="E22" s="76">
        <f>SUM(E17:E21)</f>
        <v>93139</v>
      </c>
      <c r="F22" s="76"/>
      <c r="G22" s="76">
        <f>SUM(G17:G21)</f>
        <v>59891</v>
      </c>
      <c r="H22" s="76"/>
      <c r="I22" s="76">
        <f>SUM(I17:I21)</f>
        <v>-10324</v>
      </c>
      <c r="J22" s="71"/>
      <c r="K22" s="76">
        <f>SUM(K17:K21)</f>
        <v>127039</v>
      </c>
      <c r="L22" s="72"/>
      <c r="M22" s="76">
        <f>SUM(M17:M21)</f>
        <v>269745</v>
      </c>
      <c r="N22" s="72"/>
      <c r="O22" s="76">
        <f>SUM(O17:O21)</f>
        <v>813</v>
      </c>
      <c r="P22" s="72"/>
      <c r="Q22" s="76">
        <f>SUM(Q17:Q21)</f>
        <v>270558</v>
      </c>
      <c r="R22" s="72"/>
    </row>
    <row r="23" spans="1:18" ht="16.5" thickTop="1">
      <c r="A23" s="70"/>
      <c r="B23" s="59"/>
      <c r="C23" s="59"/>
      <c r="E23" s="71">
        <f>'[2]bs'!F31-'[2]e'!E22</f>
        <v>0</v>
      </c>
      <c r="F23" s="64"/>
      <c r="G23" s="71">
        <f>'[2]bs'!F32-'[2]e'!G22</f>
        <v>0</v>
      </c>
      <c r="H23" s="64"/>
      <c r="I23" s="71">
        <f>'[2]bs'!F34-'[2]e'!I22</f>
        <v>0</v>
      </c>
      <c r="J23" s="71"/>
      <c r="K23" s="71">
        <f>K22-'bs'!F33</f>
        <v>0</v>
      </c>
      <c r="L23" s="72"/>
      <c r="M23" s="71"/>
      <c r="N23" s="72"/>
      <c r="O23" s="115">
        <f>O22-'bs'!F36</f>
        <v>0</v>
      </c>
      <c r="P23" s="72"/>
      <c r="Q23" s="115">
        <f>Q22-'bs'!F37</f>
        <v>0</v>
      </c>
      <c r="R23" s="72"/>
    </row>
    <row r="24" spans="1:18" ht="22.5" customHeight="1">
      <c r="A24" s="50"/>
      <c r="B24" s="51"/>
      <c r="C24" s="59"/>
      <c r="E24" s="60"/>
      <c r="F24" s="59"/>
      <c r="G24" s="77"/>
      <c r="H24" s="59"/>
      <c r="I24" s="77"/>
      <c r="J24" s="77"/>
      <c r="K24" s="77"/>
      <c r="M24" s="77"/>
      <c r="Q24" s="51"/>
      <c r="R24" s="72"/>
    </row>
    <row r="25" spans="1:18" ht="22.5" customHeight="1">
      <c r="A25" s="107"/>
      <c r="B25" s="69"/>
      <c r="C25" s="59"/>
      <c r="E25" s="60"/>
      <c r="F25" s="59"/>
      <c r="G25" s="77"/>
      <c r="H25" s="59"/>
      <c r="I25" s="77"/>
      <c r="J25" s="77"/>
      <c r="K25" s="77"/>
      <c r="M25" s="77"/>
      <c r="Q25" s="51"/>
      <c r="R25" s="72"/>
    </row>
    <row r="26" spans="1:17" ht="15.75">
      <c r="A26" s="70" t="s">
        <v>99</v>
      </c>
      <c r="B26" s="59"/>
      <c r="C26" s="59"/>
      <c r="E26" s="71">
        <v>76591</v>
      </c>
      <c r="F26" s="61"/>
      <c r="G26" s="71">
        <v>54926</v>
      </c>
      <c r="H26" s="61"/>
      <c r="I26" s="71">
        <v>-12590</v>
      </c>
      <c r="J26" s="71"/>
      <c r="K26" s="71">
        <v>126255</v>
      </c>
      <c r="L26" s="72"/>
      <c r="M26" s="71">
        <f>SUM(E26:K26)</f>
        <v>245182</v>
      </c>
      <c r="N26" s="72"/>
      <c r="O26" s="71">
        <v>3108</v>
      </c>
      <c r="P26" s="72"/>
      <c r="Q26" s="115">
        <f>O26+M26</f>
        <v>248290</v>
      </c>
    </row>
    <row r="27" spans="1:17" ht="15.75">
      <c r="A27" s="70"/>
      <c r="B27" s="59"/>
      <c r="C27" s="59"/>
      <c r="E27" s="71"/>
      <c r="F27" s="61"/>
      <c r="G27" s="71"/>
      <c r="H27" s="61"/>
      <c r="I27" s="71"/>
      <c r="J27" s="71"/>
      <c r="K27" s="71"/>
      <c r="L27" s="72"/>
      <c r="M27" s="71"/>
      <c r="N27" s="72"/>
      <c r="O27" s="71"/>
      <c r="P27" s="72"/>
      <c r="Q27" s="115"/>
    </row>
    <row r="28" spans="1:18" ht="15.75">
      <c r="A28" s="70" t="s">
        <v>93</v>
      </c>
      <c r="B28" s="59"/>
      <c r="C28" s="59"/>
      <c r="E28" s="71">
        <v>0</v>
      </c>
      <c r="F28" s="61"/>
      <c r="G28" s="71">
        <v>0</v>
      </c>
      <c r="H28" s="61"/>
      <c r="I28" s="71">
        <v>0</v>
      </c>
      <c r="J28" s="71"/>
      <c r="K28" s="71">
        <v>2446</v>
      </c>
      <c r="L28" s="72"/>
      <c r="M28" s="71">
        <f>SUM(E28:K28)</f>
        <v>2446</v>
      </c>
      <c r="N28" s="72"/>
      <c r="O28" s="71">
        <v>79</v>
      </c>
      <c r="P28" s="72"/>
      <c r="Q28" s="115">
        <f>O28+M28</f>
        <v>2525</v>
      </c>
      <c r="R28" s="72"/>
    </row>
    <row r="29" spans="1:18" ht="15.75">
      <c r="A29" s="70"/>
      <c r="B29" s="59"/>
      <c r="C29" s="59"/>
      <c r="E29" s="71"/>
      <c r="F29" s="61"/>
      <c r="G29" s="71"/>
      <c r="H29" s="61"/>
      <c r="I29" s="71"/>
      <c r="J29" s="71"/>
      <c r="K29" s="71"/>
      <c r="L29" s="72"/>
      <c r="M29" s="71"/>
      <c r="N29" s="72"/>
      <c r="O29" s="71"/>
      <c r="P29" s="72"/>
      <c r="Q29" s="115"/>
      <c r="R29" s="72"/>
    </row>
    <row r="30" spans="1:18" ht="15.75">
      <c r="A30" s="70" t="s">
        <v>112</v>
      </c>
      <c r="B30" s="59"/>
      <c r="C30" s="59"/>
      <c r="E30" s="71">
        <v>0</v>
      </c>
      <c r="F30" s="61"/>
      <c r="G30" s="71">
        <v>0</v>
      </c>
      <c r="H30" s="61"/>
      <c r="I30" s="71">
        <v>2266</v>
      </c>
      <c r="J30" s="71"/>
      <c r="K30" s="71">
        <v>-2266</v>
      </c>
      <c r="L30" s="72"/>
      <c r="M30" s="71">
        <f>SUM(E30:K30)</f>
        <v>0</v>
      </c>
      <c r="N30" s="72"/>
      <c r="O30" s="71">
        <v>0</v>
      </c>
      <c r="P30" s="72"/>
      <c r="Q30" s="115">
        <f>O30+M30</f>
        <v>0</v>
      </c>
      <c r="R30" s="72"/>
    </row>
    <row r="31" spans="1:18" ht="15.75">
      <c r="A31" s="70"/>
      <c r="B31" s="59"/>
      <c r="C31" s="59"/>
      <c r="E31" s="71"/>
      <c r="F31" s="61"/>
      <c r="G31" s="71"/>
      <c r="H31" s="61"/>
      <c r="I31" s="71"/>
      <c r="J31" s="71"/>
      <c r="K31" s="71"/>
      <c r="L31" s="72"/>
      <c r="M31" s="71"/>
      <c r="N31" s="72"/>
      <c r="O31" s="71"/>
      <c r="P31" s="72"/>
      <c r="Q31" s="115"/>
      <c r="R31" s="72"/>
    </row>
    <row r="32" spans="1:18" ht="15.75">
      <c r="A32" s="70" t="s">
        <v>113</v>
      </c>
      <c r="B32" s="59"/>
      <c r="C32" s="59"/>
      <c r="E32" s="71">
        <v>16548</v>
      </c>
      <c r="F32" s="61"/>
      <c r="G32" s="71">
        <v>4965</v>
      </c>
      <c r="H32" s="61"/>
      <c r="I32" s="71">
        <v>0</v>
      </c>
      <c r="J32" s="71"/>
      <c r="K32" s="71">
        <v>0</v>
      </c>
      <c r="L32" s="72"/>
      <c r="M32" s="71">
        <f>SUM(E32:K32)</f>
        <v>21513</v>
      </c>
      <c r="N32" s="72"/>
      <c r="O32" s="71">
        <v>0</v>
      </c>
      <c r="P32" s="72"/>
      <c r="Q32" s="115">
        <f>O32+M32</f>
        <v>21513</v>
      </c>
      <c r="R32" s="72"/>
    </row>
    <row r="33" spans="1:18" ht="15.75">
      <c r="A33" s="70"/>
      <c r="B33" s="59"/>
      <c r="C33" s="59"/>
      <c r="E33" s="71"/>
      <c r="F33" s="61"/>
      <c r="G33" s="71"/>
      <c r="H33" s="61"/>
      <c r="I33" s="71"/>
      <c r="J33" s="71"/>
      <c r="K33" s="71"/>
      <c r="L33" s="72"/>
      <c r="M33" s="71"/>
      <c r="N33" s="72"/>
      <c r="O33" s="71"/>
      <c r="P33" s="72"/>
      <c r="Q33" s="115"/>
      <c r="R33" s="72"/>
    </row>
    <row r="34" spans="1:18" ht="22.5" customHeight="1">
      <c r="A34" s="70" t="s">
        <v>114</v>
      </c>
      <c r="B34" s="59"/>
      <c r="C34" s="59"/>
      <c r="E34" s="71">
        <v>0</v>
      </c>
      <c r="F34" s="61"/>
      <c r="G34" s="71">
        <v>0</v>
      </c>
      <c r="H34" s="61"/>
      <c r="I34" s="71">
        <v>0</v>
      </c>
      <c r="J34" s="71"/>
      <c r="K34" s="71">
        <v>0</v>
      </c>
      <c r="L34" s="72"/>
      <c r="M34" s="71">
        <f>SUM(E34:K34)</f>
        <v>0</v>
      </c>
      <c r="N34" s="72"/>
      <c r="O34" s="108">
        <v>-2386</v>
      </c>
      <c r="P34" s="72"/>
      <c r="Q34" s="115">
        <f>O34+M34</f>
        <v>-2386</v>
      </c>
      <c r="R34" s="72"/>
    </row>
    <row r="35" spans="1:17" ht="15.75">
      <c r="A35" s="74"/>
      <c r="B35" s="59"/>
      <c r="C35" s="59"/>
      <c r="E35" s="71"/>
      <c r="F35" s="64"/>
      <c r="G35" s="75"/>
      <c r="H35" s="64"/>
      <c r="I35" s="75"/>
      <c r="J35" s="75"/>
      <c r="K35" s="75"/>
      <c r="L35" s="72"/>
      <c r="M35" s="71"/>
      <c r="N35" s="72"/>
      <c r="O35" s="50"/>
      <c r="P35" s="72"/>
      <c r="Q35" s="50"/>
    </row>
    <row r="36" spans="1:17" ht="16.5" thickBot="1">
      <c r="A36" s="70" t="s">
        <v>115</v>
      </c>
      <c r="B36" s="59"/>
      <c r="C36" s="59"/>
      <c r="E36" s="76">
        <f>SUM(E24:E35)</f>
        <v>93139</v>
      </c>
      <c r="F36" s="64"/>
      <c r="G36" s="76">
        <f>SUM(G24:G35)</f>
        <v>59891</v>
      </c>
      <c r="H36" s="64"/>
      <c r="I36" s="76">
        <f>SUM(I24:I35)</f>
        <v>-10324</v>
      </c>
      <c r="J36" s="71"/>
      <c r="K36" s="76">
        <f>SUM(K24:K35)</f>
        <v>126435</v>
      </c>
      <c r="L36" s="72"/>
      <c r="M36" s="76">
        <f>SUM(M24:M35)</f>
        <v>269141</v>
      </c>
      <c r="N36" s="72"/>
      <c r="O36" s="76">
        <f>SUM(O24:O35)</f>
        <v>801</v>
      </c>
      <c r="P36" s="72"/>
      <c r="Q36" s="76">
        <f>SUM(Q24:Q35)</f>
        <v>269942</v>
      </c>
    </row>
    <row r="37" spans="1:17" ht="15.75" thickTop="1">
      <c r="A37" s="59"/>
      <c r="B37" s="59"/>
      <c r="C37" s="59"/>
      <c r="E37" s="60"/>
      <c r="F37" s="59"/>
      <c r="G37" s="60"/>
      <c r="H37" s="59"/>
      <c r="I37" s="60"/>
      <c r="J37" s="77"/>
      <c r="K37" s="60"/>
      <c r="M37" s="60"/>
      <c r="O37" s="60"/>
      <c r="Q37" s="60"/>
    </row>
    <row r="38" spans="1:17" ht="35.25" customHeight="1">
      <c r="A38" s="137" t="s">
        <v>107</v>
      </c>
      <c r="B38" s="137"/>
      <c r="C38" s="137"/>
      <c r="D38" s="137"/>
      <c r="E38" s="137"/>
      <c r="F38" s="137"/>
      <c r="G38" s="137"/>
      <c r="H38" s="137"/>
      <c r="I38" s="137"/>
      <c r="J38" s="137"/>
      <c r="K38" s="137"/>
      <c r="L38" s="137"/>
      <c r="M38" s="137"/>
      <c r="N38" s="137"/>
      <c r="O38" s="137"/>
      <c r="P38" s="137"/>
      <c r="Q38" s="137"/>
    </row>
    <row r="39" spans="2:11" ht="15.75">
      <c r="B39" s="69"/>
      <c r="C39" s="78"/>
      <c r="D39" s="78"/>
      <c r="F39" s="79"/>
      <c r="G39" s="79"/>
      <c r="H39" s="79"/>
      <c r="I39" s="79"/>
      <c r="J39" s="79"/>
      <c r="K39" s="79"/>
    </row>
    <row r="40" spans="2:13" ht="15.75">
      <c r="B40" s="78"/>
      <c r="C40" s="78"/>
      <c r="D40" s="78"/>
      <c r="I40" s="80"/>
      <c r="J40" s="80"/>
      <c r="K40" s="80"/>
      <c r="M40" s="80"/>
    </row>
    <row r="41" spans="2:4" ht="15.75">
      <c r="B41" s="81"/>
      <c r="C41" s="78"/>
      <c r="D41" s="78"/>
    </row>
    <row r="42" spans="2:13" ht="15.75">
      <c r="B42" s="78"/>
      <c r="C42" s="78"/>
      <c r="E42" s="82"/>
      <c r="I42" s="83"/>
      <c r="J42" s="83"/>
      <c r="K42" s="83"/>
      <c r="M42" s="83"/>
    </row>
    <row r="43" spans="2:13" ht="15.75">
      <c r="B43" s="78"/>
      <c r="C43" s="78"/>
      <c r="I43" s="83"/>
      <c r="J43" s="83"/>
      <c r="K43" s="83"/>
      <c r="M43" s="83"/>
    </row>
    <row r="44" spans="2:3" ht="15.75">
      <c r="B44" s="78"/>
      <c r="C44" s="78"/>
    </row>
    <row r="45" spans="2:3" ht="15.75">
      <c r="B45" s="69"/>
      <c r="C45" s="78"/>
    </row>
    <row r="46" spans="1:13" ht="15.75">
      <c r="A46" s="78"/>
      <c r="B46" s="78"/>
      <c r="C46" s="78"/>
      <c r="I46" s="83"/>
      <c r="J46" s="83"/>
      <c r="K46" s="83"/>
      <c r="M46" s="83"/>
    </row>
    <row r="47" spans="2:13" ht="15.75">
      <c r="B47" s="78"/>
      <c r="C47" s="78"/>
      <c r="I47" s="83"/>
      <c r="J47" s="83"/>
      <c r="K47" s="83"/>
      <c r="M47" s="83"/>
    </row>
    <row r="48" spans="1:5" ht="15.75">
      <c r="A48" s="78"/>
      <c r="B48" s="78"/>
      <c r="C48" s="78"/>
      <c r="D48" s="78"/>
      <c r="E48" s="84"/>
    </row>
    <row r="49" spans="1:8" ht="15.75">
      <c r="A49" s="78"/>
      <c r="B49" s="78"/>
      <c r="C49" s="78"/>
      <c r="D49" s="78"/>
      <c r="E49" s="84"/>
      <c r="F49" s="78"/>
      <c r="G49" s="78"/>
      <c r="H49" s="78"/>
    </row>
    <row r="50" spans="1:8" ht="15.75">
      <c r="A50" s="78"/>
      <c r="B50" s="69"/>
      <c r="C50" s="78"/>
      <c r="D50" s="78"/>
      <c r="E50" s="84"/>
      <c r="F50" s="78"/>
      <c r="G50" s="78"/>
      <c r="H50" s="78"/>
    </row>
    <row r="51" spans="1:13" ht="15.75">
      <c r="A51" s="78"/>
      <c r="B51" s="78"/>
      <c r="C51" s="78"/>
      <c r="D51" s="78"/>
      <c r="E51" s="84"/>
      <c r="F51" s="78"/>
      <c r="G51" s="78"/>
      <c r="H51" s="78"/>
      <c r="I51" s="85"/>
      <c r="J51" s="85"/>
      <c r="K51" s="85"/>
      <c r="M51" s="85"/>
    </row>
    <row r="52" spans="1:13" ht="15.75">
      <c r="A52" s="78"/>
      <c r="B52" s="78"/>
      <c r="C52" s="78"/>
      <c r="D52" s="78"/>
      <c r="E52" s="84"/>
      <c r="F52" s="86"/>
      <c r="G52" s="86"/>
      <c r="H52" s="86"/>
      <c r="I52" s="86"/>
      <c r="J52" s="86"/>
      <c r="K52" s="86"/>
      <c r="M52" s="86"/>
    </row>
    <row r="53" spans="1:13" ht="15.75">
      <c r="A53" s="78"/>
      <c r="B53" s="78"/>
      <c r="C53" s="78"/>
      <c r="D53" s="78"/>
      <c r="E53" s="84"/>
      <c r="F53" s="87"/>
      <c r="G53" s="87"/>
      <c r="H53" s="87"/>
      <c r="I53" s="87"/>
      <c r="J53" s="87"/>
      <c r="K53" s="87"/>
      <c r="M53" s="87"/>
    </row>
    <row r="54" spans="1:5" ht="15.75">
      <c r="A54" s="78"/>
      <c r="B54" s="78"/>
      <c r="C54" s="78"/>
      <c r="D54" s="78"/>
      <c r="E54" s="84"/>
    </row>
    <row r="55" spans="1:5" ht="15.75">
      <c r="A55" s="78"/>
      <c r="B55" s="69"/>
      <c r="C55" s="78"/>
      <c r="D55" s="78"/>
      <c r="E55" s="84"/>
    </row>
    <row r="56" spans="1:13" ht="15.75">
      <c r="A56" s="78"/>
      <c r="B56" s="78"/>
      <c r="C56" s="78"/>
      <c r="D56" s="78"/>
      <c r="E56" s="84"/>
      <c r="F56" s="88"/>
      <c r="G56" s="88"/>
      <c r="H56" s="88"/>
      <c r="I56" s="88"/>
      <c r="J56" s="88"/>
      <c r="K56" s="88"/>
      <c r="M56" s="88"/>
    </row>
    <row r="57" spans="1:13" ht="15.75">
      <c r="A57" s="78"/>
      <c r="B57" s="78"/>
      <c r="C57" s="78"/>
      <c r="D57" s="78"/>
      <c r="E57" s="84"/>
      <c r="F57" s="89"/>
      <c r="G57" s="89"/>
      <c r="H57" s="89"/>
      <c r="I57" s="89"/>
      <c r="J57" s="89"/>
      <c r="K57" s="89"/>
      <c r="M57" s="89"/>
    </row>
    <row r="58" spans="1:13" ht="15.75">
      <c r="A58" s="78"/>
      <c r="B58" s="78"/>
      <c r="C58" s="78"/>
      <c r="D58" s="78"/>
      <c r="E58" s="84"/>
      <c r="F58" s="89"/>
      <c r="G58" s="89"/>
      <c r="H58" s="89"/>
      <c r="I58" s="89"/>
      <c r="J58" s="89"/>
      <c r="K58" s="89"/>
      <c r="M58" s="89"/>
    </row>
    <row r="59" spans="1:13" ht="15.75">
      <c r="A59" s="78"/>
      <c r="B59" s="78"/>
      <c r="C59" s="78"/>
      <c r="D59" s="78"/>
      <c r="E59" s="84"/>
      <c r="F59" s="90"/>
      <c r="G59" s="90"/>
      <c r="H59" s="90"/>
      <c r="I59" s="86"/>
      <c r="J59" s="86"/>
      <c r="K59" s="86"/>
      <c r="M59" s="86"/>
    </row>
    <row r="60" spans="1:13" ht="15.75">
      <c r="A60" s="78"/>
      <c r="B60" s="78"/>
      <c r="C60" s="78"/>
      <c r="D60" s="78"/>
      <c r="E60" s="84"/>
      <c r="F60" s="90"/>
      <c r="G60" s="90"/>
      <c r="H60" s="90"/>
      <c r="I60" s="86"/>
      <c r="J60" s="86"/>
      <c r="K60" s="86"/>
      <c r="M60" s="86"/>
    </row>
    <row r="61" spans="1:13" ht="15.75">
      <c r="A61" s="78"/>
      <c r="B61" s="78"/>
      <c r="C61" s="78"/>
      <c r="D61" s="78"/>
      <c r="E61" s="84"/>
      <c r="F61" s="91"/>
      <c r="G61" s="91"/>
      <c r="H61" s="91"/>
      <c r="I61" s="91"/>
      <c r="J61" s="91"/>
      <c r="K61" s="91"/>
      <c r="M61" s="91"/>
    </row>
    <row r="62" spans="1:5" ht="15.75">
      <c r="A62" s="78"/>
      <c r="B62" s="78"/>
      <c r="C62" s="78"/>
      <c r="D62" s="78"/>
      <c r="E62" s="84"/>
    </row>
    <row r="63" spans="1:5" ht="15.75">
      <c r="A63" s="78"/>
      <c r="B63" s="78"/>
      <c r="C63" s="78"/>
      <c r="D63" s="78"/>
      <c r="E63" s="84"/>
    </row>
    <row r="64" spans="1:5" ht="15.75">
      <c r="A64" s="78"/>
      <c r="B64" s="78"/>
      <c r="C64" s="78"/>
      <c r="D64" s="78"/>
      <c r="E64" s="84"/>
    </row>
    <row r="65" spans="1:5" ht="15.75">
      <c r="A65" s="78"/>
      <c r="B65" s="78"/>
      <c r="C65" s="78"/>
      <c r="D65" s="78"/>
      <c r="E65" s="84"/>
    </row>
    <row r="66" spans="1:5" ht="15.75">
      <c r="A66" s="78"/>
      <c r="B66" s="78"/>
      <c r="C66" s="78"/>
      <c r="D66" s="78"/>
      <c r="E66" s="84"/>
    </row>
  </sheetData>
  <sheetProtection/>
  <mergeCells count="3">
    <mergeCell ref="A38:Q38"/>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22">
      <selection activeCell="B50" sqref="B50"/>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79" customWidth="1"/>
    <col min="8" max="8" width="2.140625" style="53" customWidth="1"/>
    <col min="9" max="9" width="13.00390625" style="79" customWidth="1"/>
    <col min="10" max="12" width="8.00390625" style="53" customWidth="1"/>
    <col min="13" max="13" width="12.00390625" style="53" customWidth="1"/>
    <col min="14"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23</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29</v>
      </c>
      <c r="B6" s="59"/>
      <c r="C6" s="59"/>
      <c r="D6" s="59"/>
      <c r="E6" s="59"/>
      <c r="F6" s="59"/>
      <c r="G6" s="60"/>
      <c r="H6" s="61"/>
      <c r="I6" s="60"/>
      <c r="J6" s="62"/>
    </row>
    <row r="7" spans="1:10" ht="15.75">
      <c r="A7" s="1" t="str">
        <f>+e!A6</f>
        <v>FOR THE PERIOD ENDED 30 SEPTEMBER 2010</v>
      </c>
      <c r="B7" s="59"/>
      <c r="C7" s="59"/>
      <c r="D7" s="59"/>
      <c r="E7" s="59"/>
      <c r="F7" s="59"/>
      <c r="G7" s="60"/>
      <c r="H7" s="61"/>
      <c r="I7" s="60"/>
      <c r="J7" s="62"/>
    </row>
    <row r="8" spans="1:9" ht="15">
      <c r="A8" s="51"/>
      <c r="B8" s="50"/>
      <c r="C8" s="51"/>
      <c r="D8" s="51"/>
      <c r="E8" s="51"/>
      <c r="F8" s="51"/>
      <c r="G8" s="67" t="s">
        <v>100</v>
      </c>
      <c r="H8" s="64"/>
      <c r="I8" s="67" t="str">
        <f>+G8</f>
        <v>3 months</v>
      </c>
    </row>
    <row r="9" spans="1:9" ht="15">
      <c r="A9" s="51"/>
      <c r="B9" s="50"/>
      <c r="C9" s="51"/>
      <c r="D9" s="51"/>
      <c r="E9" s="51"/>
      <c r="F9" s="51"/>
      <c r="G9" s="67" t="s">
        <v>30</v>
      </c>
      <c r="H9" s="64"/>
      <c r="I9" s="67" t="s">
        <v>30</v>
      </c>
    </row>
    <row r="10" spans="1:9" ht="15">
      <c r="A10" s="51"/>
      <c r="B10" s="50"/>
      <c r="C10" s="51"/>
      <c r="D10" s="51"/>
      <c r="E10" s="51"/>
      <c r="F10" s="51"/>
      <c r="G10" s="18" t="str">
        <f>+pl!E13</f>
        <v>30.9.2010</v>
      </c>
      <c r="H10" s="64"/>
      <c r="I10" s="18" t="str">
        <f>+pl!G13</f>
        <v>30.9.2009</v>
      </c>
    </row>
    <row r="11" spans="1:9" ht="15">
      <c r="A11" s="51"/>
      <c r="B11" s="50"/>
      <c r="C11" s="51"/>
      <c r="D11" s="51"/>
      <c r="E11" s="51"/>
      <c r="F11" s="51"/>
      <c r="G11" s="68" t="s">
        <v>5</v>
      </c>
      <c r="H11" s="64"/>
      <c r="I11" s="68" t="s">
        <v>5</v>
      </c>
    </row>
    <row r="12" spans="1:9" ht="7.5" customHeight="1">
      <c r="A12" s="51"/>
      <c r="B12" s="50"/>
      <c r="C12" s="51"/>
      <c r="D12" s="51"/>
      <c r="E12" s="51"/>
      <c r="F12" s="51"/>
      <c r="G12" s="52"/>
      <c r="H12" s="59"/>
      <c r="I12" s="52"/>
    </row>
    <row r="13" spans="1:9" ht="15.75">
      <c r="A13" s="51"/>
      <c r="B13" s="81"/>
      <c r="C13" s="81"/>
      <c r="D13" s="81"/>
      <c r="E13" s="81"/>
      <c r="F13" s="81"/>
      <c r="G13" s="92"/>
      <c r="H13" s="59"/>
      <c r="I13" s="92"/>
    </row>
    <row r="14" spans="1:9" ht="15.75">
      <c r="A14" s="51"/>
      <c r="B14" s="81" t="s">
        <v>101</v>
      </c>
      <c r="C14" s="81"/>
      <c r="D14" s="81"/>
      <c r="E14" s="81"/>
      <c r="F14" s="81"/>
      <c r="G14" s="92">
        <f>pl!E37</f>
        <v>688</v>
      </c>
      <c r="H14" s="59"/>
      <c r="I14" s="92">
        <f>+pl!G37</f>
        <v>636</v>
      </c>
    </row>
    <row r="15" spans="1:9" ht="15.75">
      <c r="A15" s="51"/>
      <c r="B15" s="81"/>
      <c r="C15" s="81"/>
      <c r="D15" s="81"/>
      <c r="E15" s="81"/>
      <c r="F15" s="81"/>
      <c r="G15" s="92"/>
      <c r="H15" s="59"/>
      <c r="I15" s="92"/>
    </row>
    <row r="16" spans="1:9" ht="15.75">
      <c r="A16" s="51"/>
      <c r="B16" s="81" t="s">
        <v>41</v>
      </c>
      <c r="C16" s="81"/>
      <c r="D16" s="81"/>
      <c r="E16" s="81"/>
      <c r="F16" s="81"/>
      <c r="G16" s="92"/>
      <c r="H16" s="59"/>
      <c r="I16" s="92"/>
    </row>
    <row r="17" spans="1:9" ht="15.75">
      <c r="A17" s="51"/>
      <c r="B17" s="81"/>
      <c r="C17" s="81" t="s">
        <v>31</v>
      </c>
      <c r="D17" s="81"/>
      <c r="E17" s="81"/>
      <c r="F17" s="81"/>
      <c r="G17" s="93">
        <v>9939</v>
      </c>
      <c r="H17" s="59"/>
      <c r="I17" s="93">
        <v>10249</v>
      </c>
    </row>
    <row r="18" spans="1:9" ht="15.75">
      <c r="A18" s="51"/>
      <c r="B18" s="81"/>
      <c r="C18" s="81" t="s">
        <v>124</v>
      </c>
      <c r="D18" s="81"/>
      <c r="E18" s="81"/>
      <c r="F18" s="81"/>
      <c r="G18" s="93">
        <f>'bs'!H17-'bs'!F17</f>
        <v>97</v>
      </c>
      <c r="H18" s="59"/>
      <c r="I18" s="93">
        <v>0</v>
      </c>
    </row>
    <row r="19" spans="1:9" ht="15.75">
      <c r="A19" s="51"/>
      <c r="B19" s="81"/>
      <c r="C19" s="81" t="s">
        <v>116</v>
      </c>
      <c r="D19" s="81"/>
      <c r="E19" s="81"/>
      <c r="F19" s="81"/>
      <c r="G19" s="93">
        <f>-'bs'!F18+'bs'!H18</f>
        <v>662</v>
      </c>
      <c r="H19" s="59"/>
      <c r="I19" s="93">
        <v>0</v>
      </c>
    </row>
    <row r="20" spans="1:9" ht="15.75">
      <c r="A20" s="51"/>
      <c r="B20" s="81"/>
      <c r="C20" s="81" t="s">
        <v>125</v>
      </c>
      <c r="D20" s="81"/>
      <c r="E20" s="81"/>
      <c r="F20" s="81"/>
      <c r="G20" s="93">
        <v>-682</v>
      </c>
      <c r="H20" s="59"/>
      <c r="I20" s="93">
        <v>-33</v>
      </c>
    </row>
    <row r="21" spans="1:9" ht="15.75">
      <c r="A21" s="51"/>
      <c r="B21" s="81"/>
      <c r="C21" s="81" t="s">
        <v>102</v>
      </c>
      <c r="D21" s="81"/>
      <c r="E21" s="81"/>
      <c r="F21" s="81"/>
      <c r="G21" s="94">
        <v>5250</v>
      </c>
      <c r="H21" s="59"/>
      <c r="I21" s="94">
        <v>5892</v>
      </c>
    </row>
    <row r="22" spans="1:9" ht="15.75">
      <c r="A22" s="51"/>
      <c r="B22" s="81" t="s">
        <v>32</v>
      </c>
      <c r="C22" s="81"/>
      <c r="D22" s="81"/>
      <c r="E22" s="81"/>
      <c r="F22" s="81"/>
      <c r="G22" s="92">
        <f>SUM(G13:G21)</f>
        <v>15954</v>
      </c>
      <c r="H22" s="59"/>
      <c r="I22" s="92">
        <f>SUM(I13:I21)</f>
        <v>16744</v>
      </c>
    </row>
    <row r="23" spans="1:9" ht="15.75">
      <c r="A23" s="51"/>
      <c r="B23" s="81" t="s">
        <v>33</v>
      </c>
      <c r="C23" s="81"/>
      <c r="D23" s="81"/>
      <c r="E23" s="81"/>
      <c r="F23" s="81"/>
      <c r="G23" s="92"/>
      <c r="H23" s="59"/>
      <c r="I23" s="92"/>
    </row>
    <row r="24" spans="1:9" ht="15.75">
      <c r="A24" s="51"/>
      <c r="B24" s="81"/>
      <c r="C24" s="81" t="s">
        <v>95</v>
      </c>
      <c r="D24" s="81"/>
      <c r="E24" s="81"/>
      <c r="F24" s="81"/>
      <c r="G24" s="92">
        <v>0</v>
      </c>
      <c r="H24" s="59"/>
      <c r="I24" s="92">
        <v>0</v>
      </c>
    </row>
    <row r="25" spans="1:9" ht="15.75">
      <c r="A25" s="51"/>
      <c r="B25" s="81"/>
      <c r="C25" s="81" t="s">
        <v>117</v>
      </c>
      <c r="D25" s="81"/>
      <c r="E25" s="81"/>
      <c r="F25" s="81"/>
      <c r="G25" s="92">
        <f>-'bs'!F22+'bs'!H22</f>
        <v>1610</v>
      </c>
      <c r="H25" s="59"/>
      <c r="I25" s="92">
        <v>-6573</v>
      </c>
    </row>
    <row r="26" spans="1:9" ht="15.75">
      <c r="A26" s="51"/>
      <c r="B26" s="81"/>
      <c r="C26" s="81" t="s">
        <v>118</v>
      </c>
      <c r="D26" s="81"/>
      <c r="E26" s="81"/>
      <c r="F26" s="81"/>
      <c r="G26" s="92">
        <f>-'bs'!F23-'bs'!F24+'bs'!H23+'bs'!H24</f>
        <v>9606</v>
      </c>
      <c r="H26" s="59"/>
      <c r="I26" s="92">
        <v>13174</v>
      </c>
    </row>
    <row r="27" spans="1:9" ht="15.75">
      <c r="A27" s="51"/>
      <c r="B27" s="81"/>
      <c r="C27" s="81" t="s">
        <v>119</v>
      </c>
      <c r="D27" s="81"/>
      <c r="E27" s="81"/>
      <c r="F27" s="81"/>
      <c r="G27" s="94">
        <f>'bs'!F46+'bs'!F47-'bs'!H46-'bs'!H47</f>
        <v>-14001</v>
      </c>
      <c r="H27" s="59"/>
      <c r="I27" s="94">
        <v>-2708</v>
      </c>
    </row>
    <row r="28" spans="1:9" ht="15.75">
      <c r="A28" s="51"/>
      <c r="B28" s="81" t="s">
        <v>36</v>
      </c>
      <c r="C28" s="81"/>
      <c r="D28" s="81"/>
      <c r="E28" s="81"/>
      <c r="F28" s="81"/>
      <c r="G28" s="93">
        <f>SUM(G22:G27)</f>
        <v>13169</v>
      </c>
      <c r="H28" s="59"/>
      <c r="I28" s="93">
        <f>SUM(I22:I27)</f>
        <v>20637</v>
      </c>
    </row>
    <row r="29" spans="1:9" ht="15.75">
      <c r="A29" s="51"/>
      <c r="B29" s="81"/>
      <c r="C29" s="81" t="s">
        <v>34</v>
      </c>
      <c r="D29" s="81"/>
      <c r="E29" s="81"/>
      <c r="F29" s="81"/>
      <c r="G29" s="93">
        <f>-G21</f>
        <v>-5250</v>
      </c>
      <c r="H29" s="59"/>
      <c r="I29" s="93">
        <v>-5892</v>
      </c>
    </row>
    <row r="30" spans="1:9" ht="15.75">
      <c r="A30" s="51"/>
      <c r="B30" s="81"/>
      <c r="C30" s="81" t="s">
        <v>86</v>
      </c>
      <c r="D30" s="81"/>
      <c r="E30" s="81"/>
      <c r="F30" s="81"/>
      <c r="G30" s="93">
        <f>'bs'!F48-'bs'!H48+pl!E39+'bs'!F41-'bs'!H41</f>
        <v>-673</v>
      </c>
      <c r="H30" s="59"/>
      <c r="I30" s="93">
        <v>-2054</v>
      </c>
    </row>
    <row r="31" spans="1:9" ht="15.75">
      <c r="A31" s="51"/>
      <c r="B31" s="81" t="s">
        <v>64</v>
      </c>
      <c r="C31" s="81"/>
      <c r="D31" s="81"/>
      <c r="E31" s="81"/>
      <c r="F31" s="81"/>
      <c r="G31" s="95">
        <f>SUM(G28:G30)</f>
        <v>7246</v>
      </c>
      <c r="H31" s="59"/>
      <c r="I31" s="95">
        <f>SUM(I28:I30)</f>
        <v>12691</v>
      </c>
    </row>
    <row r="32" spans="1:9" ht="15.75">
      <c r="A32" s="51"/>
      <c r="B32" s="81"/>
      <c r="C32" s="81"/>
      <c r="D32" s="81"/>
      <c r="E32" s="81"/>
      <c r="F32" s="81"/>
      <c r="G32" s="92"/>
      <c r="H32" s="77"/>
      <c r="I32" s="92"/>
    </row>
    <row r="33" spans="1:9" ht="15.75">
      <c r="A33" s="51"/>
      <c r="B33" s="81" t="s">
        <v>68</v>
      </c>
      <c r="C33" s="81"/>
      <c r="D33" s="81"/>
      <c r="E33" s="81"/>
      <c r="F33" s="81"/>
      <c r="G33" s="92"/>
      <c r="H33" s="77"/>
      <c r="I33" s="92"/>
    </row>
    <row r="34" spans="1:9" ht="15.75">
      <c r="A34" s="51"/>
      <c r="B34" s="81"/>
      <c r="C34" s="81" t="s">
        <v>103</v>
      </c>
      <c r="D34" s="81"/>
      <c r="E34" s="81"/>
      <c r="F34" s="81"/>
      <c r="G34" s="92">
        <v>0</v>
      </c>
      <c r="H34" s="77"/>
      <c r="I34" s="92">
        <v>950</v>
      </c>
    </row>
    <row r="35" spans="1:9" ht="15.75">
      <c r="A35" s="51"/>
      <c r="B35" s="81"/>
      <c r="C35" s="81" t="s">
        <v>91</v>
      </c>
      <c r="D35" s="81"/>
      <c r="E35" s="81"/>
      <c r="F35" s="105"/>
      <c r="G35" s="92">
        <v>0</v>
      </c>
      <c r="H35" s="77"/>
      <c r="I35" s="92">
        <v>-4919</v>
      </c>
    </row>
    <row r="36" spans="1:9" ht="15.75">
      <c r="A36" s="51"/>
      <c r="B36" s="81"/>
      <c r="C36" s="81" t="s">
        <v>94</v>
      </c>
      <c r="D36" s="81"/>
      <c r="E36" s="81"/>
      <c r="F36" s="105"/>
      <c r="G36" s="92">
        <f>-'bs'!F16+'bs'!H16</f>
        <v>-29</v>
      </c>
      <c r="H36" s="77"/>
      <c r="I36" s="92">
        <v>-97</v>
      </c>
    </row>
    <row r="37" spans="1:9" ht="15.75">
      <c r="A37" s="51"/>
      <c r="B37" s="81"/>
      <c r="C37" s="81" t="s">
        <v>126</v>
      </c>
      <c r="D37" s="81"/>
      <c r="E37" s="81"/>
      <c r="F37" s="105"/>
      <c r="G37" s="92">
        <v>1644</v>
      </c>
      <c r="H37" s="77"/>
      <c r="I37" s="92">
        <v>0</v>
      </c>
    </row>
    <row r="38" spans="1:9" ht="15.75">
      <c r="A38" s="51"/>
      <c r="B38" s="81" t="s">
        <v>63</v>
      </c>
      <c r="C38" s="81"/>
      <c r="D38" s="81"/>
      <c r="E38" s="81"/>
      <c r="F38" s="81"/>
      <c r="G38" s="95">
        <f>SUM(G34:G37)</f>
        <v>1615</v>
      </c>
      <c r="H38" s="77"/>
      <c r="I38" s="95">
        <f>SUM(I34:I37)</f>
        <v>-4066</v>
      </c>
    </row>
    <row r="39" spans="1:9" ht="15.75">
      <c r="A39" s="51"/>
      <c r="B39" s="81"/>
      <c r="C39" s="81"/>
      <c r="D39" s="81"/>
      <c r="E39" s="81"/>
      <c r="F39" s="81"/>
      <c r="G39" s="93"/>
      <c r="H39" s="77"/>
      <c r="I39" s="93"/>
    </row>
    <row r="40" spans="1:9" ht="15.75">
      <c r="A40" s="51"/>
      <c r="B40" s="81" t="s">
        <v>67</v>
      </c>
      <c r="C40" s="81"/>
      <c r="D40" s="81"/>
      <c r="E40" s="81"/>
      <c r="F40" s="81"/>
      <c r="G40" s="92"/>
      <c r="H40" s="77"/>
      <c r="I40" s="92"/>
    </row>
    <row r="41" spans="1:9" ht="15.75">
      <c r="A41" s="51"/>
      <c r="B41" s="81"/>
      <c r="C41" s="81" t="s">
        <v>121</v>
      </c>
      <c r="D41" s="81"/>
      <c r="E41" s="81"/>
      <c r="F41" s="81"/>
      <c r="G41" s="92">
        <v>-3083</v>
      </c>
      <c r="H41" s="77"/>
      <c r="I41" s="92">
        <v>-4403</v>
      </c>
    </row>
    <row r="42" spans="1:9" ht="15.75">
      <c r="A42" s="51"/>
      <c r="B42" s="81"/>
      <c r="C42" s="81" t="s">
        <v>122</v>
      </c>
      <c r="D42" s="81"/>
      <c r="E42" s="81"/>
      <c r="F42" s="81"/>
      <c r="G42" s="92">
        <v>-3113</v>
      </c>
      <c r="H42" s="77"/>
      <c r="I42" s="92">
        <v>-3922</v>
      </c>
    </row>
    <row r="43" spans="1:9" ht="15.75">
      <c r="A43" s="51"/>
      <c r="B43" s="81"/>
      <c r="C43" s="81" t="s">
        <v>120</v>
      </c>
      <c r="D43" s="81"/>
      <c r="E43" s="81"/>
      <c r="F43" s="81"/>
      <c r="G43" s="92">
        <v>-3348</v>
      </c>
      <c r="H43" s="77"/>
      <c r="I43" s="92">
        <v>-3023</v>
      </c>
    </row>
    <row r="44" spans="1:9" ht="15.75">
      <c r="A44" s="51"/>
      <c r="B44" s="81" t="s">
        <v>92</v>
      </c>
      <c r="C44" s="81"/>
      <c r="D44" s="81"/>
      <c r="E44" s="81"/>
      <c r="F44" s="81"/>
      <c r="G44" s="96">
        <f>SUM(G41:G43)</f>
        <v>-9544</v>
      </c>
      <c r="H44" s="77"/>
      <c r="I44" s="96">
        <f>SUM(I41:I43)</f>
        <v>-11348</v>
      </c>
    </row>
    <row r="45" spans="1:9" ht="15.75">
      <c r="A45" s="51"/>
      <c r="B45" s="81"/>
      <c r="C45" s="81"/>
      <c r="D45" s="81"/>
      <c r="E45" s="81"/>
      <c r="F45" s="81"/>
      <c r="G45" s="92"/>
      <c r="H45" s="77"/>
      <c r="I45" s="92"/>
    </row>
    <row r="46" spans="1:9" ht="15.75">
      <c r="A46" s="51"/>
      <c r="B46" s="81" t="s">
        <v>123</v>
      </c>
      <c r="C46" s="81"/>
      <c r="D46" s="81"/>
      <c r="E46" s="81"/>
      <c r="F46" s="81"/>
      <c r="G46" s="92">
        <f>G31+G38+G44</f>
        <v>-683</v>
      </c>
      <c r="H46" s="77"/>
      <c r="I46" s="92">
        <f>I31+I38+I44</f>
        <v>-2723</v>
      </c>
    </row>
    <row r="47" spans="1:9" ht="15.75">
      <c r="A47" s="51"/>
      <c r="B47" s="81" t="s">
        <v>127</v>
      </c>
      <c r="C47" s="81"/>
      <c r="D47" s="81"/>
      <c r="E47" s="81"/>
      <c r="F47" s="81"/>
      <c r="G47" s="92">
        <v>12922</v>
      </c>
      <c r="H47" s="77"/>
      <c r="I47" s="92">
        <v>16965</v>
      </c>
    </row>
    <row r="48" spans="1:9" ht="15.75">
      <c r="A48" s="51"/>
      <c r="B48" s="74"/>
      <c r="C48" s="74"/>
      <c r="D48" s="74"/>
      <c r="E48" s="74"/>
      <c r="F48" s="74"/>
      <c r="G48" s="93"/>
      <c r="H48" s="77"/>
      <c r="I48" s="93"/>
    </row>
    <row r="49" spans="1:9" ht="15.75">
      <c r="A49" s="51"/>
      <c r="B49" s="81" t="s">
        <v>128</v>
      </c>
      <c r="C49" s="74"/>
      <c r="D49" s="74"/>
      <c r="E49" s="74"/>
      <c r="F49" s="74"/>
      <c r="G49" s="95">
        <f>SUM(G46:G48)</f>
        <v>12239</v>
      </c>
      <c r="H49" s="77"/>
      <c r="I49" s="95">
        <f>SUM(I46:I48)</f>
        <v>14242</v>
      </c>
    </row>
    <row r="50" spans="1:9" ht="15.75">
      <c r="A50" s="51"/>
      <c r="B50" s="74"/>
      <c r="C50" s="74"/>
      <c r="D50" s="74"/>
      <c r="E50" s="74"/>
      <c r="F50" s="74"/>
      <c r="G50" s="93"/>
      <c r="H50" s="77"/>
      <c r="I50" s="93"/>
    </row>
    <row r="51" spans="1:9" ht="15.75">
      <c r="A51" s="51"/>
      <c r="B51" s="74" t="s">
        <v>87</v>
      </c>
      <c r="C51" s="74"/>
      <c r="D51" s="74"/>
      <c r="E51" s="74"/>
      <c r="F51" s="74"/>
      <c r="G51" s="93"/>
      <c r="H51" s="77"/>
      <c r="I51" s="93"/>
    </row>
    <row r="52" spans="1:9" ht="15.75">
      <c r="A52" s="51"/>
      <c r="B52" s="74"/>
      <c r="C52" s="74"/>
      <c r="D52" s="74"/>
      <c r="E52" s="74"/>
      <c r="F52" s="74"/>
      <c r="G52" s="97" t="s">
        <v>5</v>
      </c>
      <c r="H52" s="77"/>
      <c r="I52" s="97" t="s">
        <v>5</v>
      </c>
    </row>
    <row r="53" spans="1:9" ht="15.75">
      <c r="A53" s="51"/>
      <c r="B53" s="1" t="s">
        <v>65</v>
      </c>
      <c r="C53" s="81"/>
      <c r="D53" s="74"/>
      <c r="E53" s="74"/>
      <c r="F53" s="74"/>
      <c r="G53" s="93">
        <v>6058</v>
      </c>
      <c r="H53" s="77"/>
      <c r="I53" s="93">
        <v>9716</v>
      </c>
    </row>
    <row r="54" spans="1:9" ht="15.75">
      <c r="A54" s="51"/>
      <c r="B54" s="74" t="s">
        <v>66</v>
      </c>
      <c r="C54" s="81"/>
      <c r="D54" s="74"/>
      <c r="E54" s="74"/>
      <c r="F54" s="74"/>
      <c r="G54" s="93">
        <v>6181</v>
      </c>
      <c r="H54" s="77"/>
      <c r="I54" s="93">
        <v>4526</v>
      </c>
    </row>
    <row r="55" spans="1:9" ht="16.5" thickBot="1">
      <c r="A55" s="51"/>
      <c r="B55" s="74"/>
      <c r="C55" s="74"/>
      <c r="D55" s="74"/>
      <c r="E55" s="74"/>
      <c r="F55" s="74"/>
      <c r="G55" s="99">
        <f>SUM(G53:G54)</f>
        <v>12239</v>
      </c>
      <c r="H55" s="77"/>
      <c r="I55" s="99">
        <f>SUM(I53:I54)</f>
        <v>14242</v>
      </c>
    </row>
    <row r="56" spans="1:9" ht="16.5" thickTop="1">
      <c r="A56" s="51"/>
      <c r="B56" s="74"/>
      <c r="C56" s="74"/>
      <c r="D56" s="74"/>
      <c r="E56" s="74"/>
      <c r="F56" s="74"/>
      <c r="G56" s="98">
        <f>G55-'bs'!F25</f>
        <v>0</v>
      </c>
      <c r="H56" s="77"/>
      <c r="I56" s="98"/>
    </row>
    <row r="57" spans="2:9" ht="49.5" customHeight="1">
      <c r="B57" s="139" t="s">
        <v>108</v>
      </c>
      <c r="C57" s="139"/>
      <c r="D57" s="139"/>
      <c r="E57" s="139"/>
      <c r="F57" s="139"/>
      <c r="G57" s="139"/>
      <c r="H57" s="139"/>
      <c r="I57" s="139"/>
    </row>
    <row r="58" spans="2:9" ht="32.25" customHeight="1">
      <c r="B58" s="100"/>
      <c r="C58" s="81"/>
      <c r="D58" s="81"/>
      <c r="E58" s="81"/>
      <c r="F58" s="81"/>
      <c r="G58" s="92"/>
      <c r="I58" s="92"/>
    </row>
    <row r="59" spans="2:9" ht="15.75">
      <c r="B59" s="81"/>
      <c r="C59" s="81"/>
      <c r="D59" s="81"/>
      <c r="E59" s="81"/>
      <c r="F59" s="81"/>
      <c r="G59" s="92">
        <f>G49-G55</f>
        <v>0</v>
      </c>
      <c r="H59" s="80"/>
      <c r="I59" s="92"/>
    </row>
    <row r="60" spans="2:9" ht="15.75">
      <c r="B60" s="81"/>
      <c r="C60" s="81"/>
      <c r="D60" s="81"/>
      <c r="E60" s="81"/>
      <c r="F60" s="81"/>
      <c r="G60" s="92"/>
      <c r="I60" s="92"/>
    </row>
    <row r="61" spans="2:9" ht="15.75">
      <c r="B61" s="81"/>
      <c r="C61" s="81"/>
      <c r="D61" s="81"/>
      <c r="E61" s="101"/>
      <c r="F61" s="101"/>
      <c r="G61" s="102"/>
      <c r="H61" s="83"/>
      <c r="I61" s="102"/>
    </row>
    <row r="62" spans="2:9" ht="15.75">
      <c r="B62" s="81"/>
      <c r="C62" s="81"/>
      <c r="D62" s="81"/>
      <c r="E62" s="81"/>
      <c r="F62" s="81"/>
      <c r="G62" s="92"/>
      <c r="H62" s="83"/>
      <c r="I62" s="92"/>
    </row>
    <row r="63" spans="2:9" ht="15.75">
      <c r="B63" s="81"/>
      <c r="C63" s="81"/>
      <c r="D63" s="81"/>
      <c r="E63" s="81"/>
      <c r="F63" s="81"/>
      <c r="G63" s="92"/>
      <c r="I63" s="92"/>
    </row>
    <row r="64" spans="2:9" ht="15.75">
      <c r="B64" s="69"/>
      <c r="C64" s="81"/>
      <c r="D64" s="81"/>
      <c r="E64" s="81"/>
      <c r="F64" s="81"/>
      <c r="G64" s="92"/>
      <c r="I64" s="92"/>
    </row>
    <row r="65" spans="1:9" ht="15.75">
      <c r="A65" s="78"/>
      <c r="B65" s="81"/>
      <c r="C65" s="81"/>
      <c r="D65" s="81"/>
      <c r="E65" s="81"/>
      <c r="F65" s="81"/>
      <c r="G65" s="92"/>
      <c r="H65" s="83"/>
      <c r="I65" s="92"/>
    </row>
    <row r="66" spans="2:9" ht="15.75">
      <c r="B66" s="81"/>
      <c r="C66" s="81"/>
      <c r="D66" s="81"/>
      <c r="E66" s="81"/>
      <c r="F66" s="81"/>
      <c r="G66" s="92"/>
      <c r="H66" s="83"/>
      <c r="I66" s="92"/>
    </row>
    <row r="67" spans="1:9" ht="15.75">
      <c r="A67" s="78"/>
      <c r="B67" s="81"/>
      <c r="C67" s="81"/>
      <c r="D67" s="81"/>
      <c r="E67" s="81"/>
      <c r="F67" s="81"/>
      <c r="G67" s="92"/>
      <c r="I67" s="92"/>
    </row>
    <row r="68" spans="1:9" ht="15.75">
      <c r="A68" s="78"/>
      <c r="B68" s="81"/>
      <c r="C68" s="81"/>
      <c r="D68" s="81"/>
      <c r="E68" s="81"/>
      <c r="F68" s="81"/>
      <c r="G68" s="92"/>
      <c r="I68" s="92"/>
    </row>
    <row r="69" spans="1:9" ht="15.75">
      <c r="A69" s="78"/>
      <c r="B69" s="69"/>
      <c r="C69" s="81"/>
      <c r="D69" s="81"/>
      <c r="E69" s="81"/>
      <c r="F69" s="81"/>
      <c r="G69" s="92"/>
      <c r="I69" s="92"/>
    </row>
    <row r="70" spans="1:9" ht="15.75">
      <c r="A70" s="78"/>
      <c r="B70" s="81"/>
      <c r="C70" s="81"/>
      <c r="D70" s="81"/>
      <c r="E70" s="81"/>
      <c r="F70" s="81"/>
      <c r="G70" s="92"/>
      <c r="H70" s="85"/>
      <c r="I70" s="92"/>
    </row>
    <row r="71" spans="1:9" ht="15.75">
      <c r="A71" s="78"/>
      <c r="B71" s="78"/>
      <c r="C71" s="78"/>
      <c r="D71" s="78"/>
      <c r="E71" s="78"/>
      <c r="F71" s="78"/>
      <c r="G71" s="84"/>
      <c r="H71" s="86"/>
      <c r="I71" s="84"/>
    </row>
    <row r="72" spans="1:9" ht="15.75">
      <c r="A72" s="78"/>
      <c r="B72" s="78"/>
      <c r="C72" s="78"/>
      <c r="D72" s="78"/>
      <c r="E72" s="78"/>
      <c r="F72" s="78"/>
      <c r="G72" s="84"/>
      <c r="H72" s="87"/>
      <c r="I72" s="84"/>
    </row>
    <row r="73" spans="1:9" ht="15.75">
      <c r="A73" s="78"/>
      <c r="B73" s="78"/>
      <c r="C73" s="78"/>
      <c r="D73" s="78"/>
      <c r="E73" s="78"/>
      <c r="F73" s="78"/>
      <c r="G73" s="84"/>
      <c r="I73" s="84"/>
    </row>
    <row r="74" spans="1:9" ht="15.75">
      <c r="A74" s="78"/>
      <c r="B74" s="69"/>
      <c r="C74" s="78"/>
      <c r="D74" s="78"/>
      <c r="E74" s="78"/>
      <c r="F74" s="78"/>
      <c r="G74" s="84"/>
      <c r="I74" s="84"/>
    </row>
    <row r="75" spans="1:9" ht="15.75">
      <c r="A75" s="78"/>
      <c r="B75" s="78"/>
      <c r="C75" s="78"/>
      <c r="D75" s="78"/>
      <c r="E75" s="78"/>
      <c r="F75" s="78"/>
      <c r="G75" s="84"/>
      <c r="H75" s="88"/>
      <c r="I75" s="84"/>
    </row>
    <row r="76" spans="1:9" ht="15.75">
      <c r="A76" s="78"/>
      <c r="B76" s="78"/>
      <c r="C76" s="78"/>
      <c r="D76" s="78"/>
      <c r="E76" s="78"/>
      <c r="F76" s="78"/>
      <c r="G76" s="84"/>
      <c r="H76" s="89"/>
      <c r="I76" s="84"/>
    </row>
    <row r="77" spans="1:9" ht="15.75">
      <c r="A77" s="78"/>
      <c r="B77" s="78"/>
      <c r="C77" s="78"/>
      <c r="D77" s="78"/>
      <c r="E77" s="78"/>
      <c r="F77" s="78"/>
      <c r="G77" s="84"/>
      <c r="H77" s="89"/>
      <c r="I77" s="84"/>
    </row>
    <row r="78" spans="1:9" ht="15.75">
      <c r="A78" s="78"/>
      <c r="B78" s="78"/>
      <c r="C78" s="78"/>
      <c r="D78" s="78"/>
      <c r="E78" s="78"/>
      <c r="F78" s="78"/>
      <c r="G78" s="84"/>
      <c r="H78" s="86"/>
      <c r="I78" s="84"/>
    </row>
    <row r="79" spans="1:9" ht="15.75">
      <c r="A79" s="78"/>
      <c r="B79" s="78"/>
      <c r="C79" s="78"/>
      <c r="D79" s="78"/>
      <c r="E79" s="78"/>
      <c r="F79" s="78"/>
      <c r="G79" s="84"/>
      <c r="H79" s="86"/>
      <c r="I79" s="84"/>
    </row>
    <row r="80" spans="1:9" ht="15.75">
      <c r="A80" s="78"/>
      <c r="B80" s="78"/>
      <c r="C80" s="78"/>
      <c r="D80" s="78"/>
      <c r="E80" s="78"/>
      <c r="F80" s="78"/>
      <c r="G80" s="84"/>
      <c r="H80" s="91"/>
      <c r="I80" s="84"/>
    </row>
    <row r="81" spans="1:9" ht="15.75">
      <c r="A81" s="78"/>
      <c r="B81" s="78"/>
      <c r="C81" s="78"/>
      <c r="D81" s="78"/>
      <c r="E81" s="78"/>
      <c r="F81" s="78"/>
      <c r="G81" s="84"/>
      <c r="I81" s="84"/>
    </row>
    <row r="82" spans="1:9" ht="15.75">
      <c r="A82" s="78"/>
      <c r="B82" s="78"/>
      <c r="C82" s="78"/>
      <c r="D82" s="78"/>
      <c r="E82" s="78"/>
      <c r="F82" s="78"/>
      <c r="G82" s="84"/>
      <c r="I82" s="84"/>
    </row>
    <row r="83" spans="1:9" ht="15.75">
      <c r="A83" s="78"/>
      <c r="B83" s="78"/>
      <c r="C83" s="78"/>
      <c r="D83" s="78"/>
      <c r="E83" s="78"/>
      <c r="F83" s="78"/>
      <c r="G83" s="84"/>
      <c r="I83" s="84"/>
    </row>
    <row r="84" spans="1:9" ht="15.75">
      <c r="A84" s="78"/>
      <c r="B84" s="78"/>
      <c r="C84" s="78"/>
      <c r="D84" s="78"/>
      <c r="E84" s="78"/>
      <c r="F84" s="78"/>
      <c r="G84" s="84"/>
      <c r="I84" s="84"/>
    </row>
    <row r="85" spans="1:9" ht="15.75">
      <c r="A85" s="78"/>
      <c r="B85" s="78"/>
      <c r="C85" s="78"/>
      <c r="D85" s="78"/>
      <c r="E85" s="78"/>
      <c r="F85" s="78"/>
      <c r="G85" s="84"/>
      <c r="I85" s="84"/>
    </row>
  </sheetData>
  <sheetProtection/>
  <mergeCells count="1">
    <mergeCell ref="B57:I57"/>
  </mergeCells>
  <printOptions/>
  <pageMargins left="0.7874015748031497" right="0.7874015748031497" top="0.7874015748031497" bottom="0.1968503937007874" header="0.2362204724409449" footer="0.15748031496062992"/>
  <pageSetup horizontalDpi="600" verticalDpi="600" orientation="portrait" paperSize="9" scale="78"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Ethel</cp:lastModifiedBy>
  <cp:lastPrinted>2010-11-26T07:16:15Z</cp:lastPrinted>
  <dcterms:created xsi:type="dcterms:W3CDTF">2004-05-26T03:18:48Z</dcterms:created>
  <dcterms:modified xsi:type="dcterms:W3CDTF">2010-11-26T07:16:22Z</dcterms:modified>
  <cp:category/>
  <cp:version/>
  <cp:contentType/>
  <cp:contentStatus/>
</cp:coreProperties>
</file>